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1475" windowHeight="7500"/>
  </bookViews>
  <sheets>
    <sheet name="Foglio1" sheetId="1" r:id="rId1"/>
    <sheet name="Foglio2" sheetId="6" r:id="rId2"/>
  </sheets>
  <calcPr calcId="125725"/>
</workbook>
</file>

<file path=xl/calcChain.xml><?xml version="1.0" encoding="utf-8"?>
<calcChain xmlns="http://schemas.openxmlformats.org/spreadsheetml/2006/main">
  <c r="J18" i="1"/>
  <c r="J17"/>
  <c r="J16"/>
  <c r="J15"/>
  <c r="K14"/>
  <c r="J14"/>
  <c r="J13"/>
  <c r="J8"/>
  <c r="K13" s="1"/>
  <c r="K7"/>
  <c r="K6"/>
  <c r="K5"/>
  <c r="K4"/>
  <c r="K8" s="1"/>
  <c r="K9" s="1"/>
  <c r="T18"/>
  <c r="T17"/>
  <c r="T16"/>
  <c r="T15"/>
  <c r="T14"/>
  <c r="T13"/>
  <c r="T8"/>
  <c r="U14" s="1"/>
  <c r="U7"/>
  <c r="U6"/>
  <c r="U5"/>
  <c r="U4"/>
  <c r="U8" s="1"/>
  <c r="U9" s="1"/>
  <c r="L18"/>
  <c r="L17"/>
  <c r="L16"/>
  <c r="L15"/>
  <c r="L14"/>
  <c r="L13"/>
  <c r="L8"/>
  <c r="M14" s="1"/>
  <c r="M7"/>
  <c r="M6"/>
  <c r="M5"/>
  <c r="M4"/>
  <c r="M8" s="1"/>
  <c r="M9" s="1"/>
  <c r="P18"/>
  <c r="P17"/>
  <c r="P16"/>
  <c r="P15"/>
  <c r="P14"/>
  <c r="P13"/>
  <c r="P8"/>
  <c r="Q14" s="1"/>
  <c r="Q7"/>
  <c r="Q6"/>
  <c r="Q5"/>
  <c r="Q4"/>
  <c r="Q8" s="1"/>
  <c r="Q9" s="1"/>
  <c r="X18"/>
  <c r="X17"/>
  <c r="X16"/>
  <c r="X15"/>
  <c r="X14"/>
  <c r="X13"/>
  <c r="X8"/>
  <c r="Y14" s="1"/>
  <c r="Y7"/>
  <c r="Y6"/>
  <c r="Y5"/>
  <c r="Y4"/>
  <c r="Y8" s="1"/>
  <c r="Y9" s="1"/>
  <c r="F18"/>
  <c r="F17"/>
  <c r="F16"/>
  <c r="F15"/>
  <c r="G14"/>
  <c r="F14"/>
  <c r="F13"/>
  <c r="F8"/>
  <c r="G13" s="1"/>
  <c r="G7"/>
  <c r="G6"/>
  <c r="G5"/>
  <c r="G4"/>
  <c r="G8" s="1"/>
  <c r="G9" s="1"/>
  <c r="H18"/>
  <c r="H17"/>
  <c r="H16"/>
  <c r="H15"/>
  <c r="I14"/>
  <c r="H14"/>
  <c r="H13"/>
  <c r="H8"/>
  <c r="I13" s="1"/>
  <c r="I7"/>
  <c r="I6"/>
  <c r="I5"/>
  <c r="I4"/>
  <c r="I8" s="1"/>
  <c r="I9" s="1"/>
  <c r="N18"/>
  <c r="N17"/>
  <c r="N16"/>
  <c r="N15"/>
  <c r="N14"/>
  <c r="N13"/>
  <c r="N8"/>
  <c r="O14" s="1"/>
  <c r="O7"/>
  <c r="O6"/>
  <c r="O5"/>
  <c r="O4"/>
  <c r="O8" s="1"/>
  <c r="O9" s="1"/>
  <c r="W26"/>
  <c r="V18"/>
  <c r="V17"/>
  <c r="V16"/>
  <c r="V15"/>
  <c r="V14"/>
  <c r="V13"/>
  <c r="V8"/>
  <c r="W14" s="1"/>
  <c r="W7"/>
  <c r="W6"/>
  <c r="W5"/>
  <c r="W8" s="1"/>
  <c r="W9" s="1"/>
  <c r="W4"/>
  <c r="D18" i="6"/>
  <c r="D17"/>
  <c r="D16"/>
  <c r="D15"/>
  <c r="D8"/>
  <c r="E7"/>
  <c r="E6"/>
  <c r="E5"/>
  <c r="E4"/>
  <c r="E8" s="1"/>
  <c r="E9" s="1"/>
  <c r="B40"/>
  <c r="B41" s="1"/>
  <c r="C13" s="1"/>
  <c r="D13" s="1"/>
  <c r="C9"/>
  <c r="AA13" i="1"/>
  <c r="S13"/>
  <c r="E13"/>
  <c r="S4"/>
  <c r="AB18"/>
  <c r="AB17"/>
  <c r="AB16"/>
  <c r="AB15"/>
  <c r="Z18"/>
  <c r="Z17"/>
  <c r="Z16"/>
  <c r="Z15"/>
  <c r="R18"/>
  <c r="R17"/>
  <c r="R16"/>
  <c r="R15"/>
  <c r="D18"/>
  <c r="D17"/>
  <c r="D15"/>
  <c r="D16"/>
  <c r="AB8"/>
  <c r="AC7"/>
  <c r="AC6"/>
  <c r="AC5"/>
  <c r="AC4"/>
  <c r="Z8"/>
  <c r="AA7"/>
  <c r="AA6"/>
  <c r="AA5"/>
  <c r="AA4"/>
  <c r="R8"/>
  <c r="S7"/>
  <c r="S6"/>
  <c r="S5"/>
  <c r="B40"/>
  <c r="B41" s="1"/>
  <c r="C13" s="1"/>
  <c r="C14" s="1"/>
  <c r="AB14" s="1"/>
  <c r="C9"/>
  <c r="E5"/>
  <c r="E6"/>
  <c r="E7"/>
  <c r="E4"/>
  <c r="D8"/>
  <c r="K18" l="1"/>
  <c r="K17"/>
  <c r="K16"/>
  <c r="K15"/>
  <c r="K19" s="1"/>
  <c r="U18"/>
  <c r="U17"/>
  <c r="U16"/>
  <c r="U15"/>
  <c r="U13"/>
  <c r="U19" s="1"/>
  <c r="M18"/>
  <c r="M17"/>
  <c r="M16"/>
  <c r="M15"/>
  <c r="M19" s="1"/>
  <c r="M13"/>
  <c r="Q18"/>
  <c r="Q17"/>
  <c r="Q16"/>
  <c r="Q15"/>
  <c r="Q19" s="1"/>
  <c r="Q13"/>
  <c r="Y18"/>
  <c r="Y17"/>
  <c r="Y16"/>
  <c r="Y15"/>
  <c r="Y19" s="1"/>
  <c r="Y13"/>
  <c r="G18"/>
  <c r="G17"/>
  <c r="G16"/>
  <c r="G15"/>
  <c r="G19" s="1"/>
  <c r="I18"/>
  <c r="I17"/>
  <c r="I16"/>
  <c r="I15"/>
  <c r="I19" s="1"/>
  <c r="O18"/>
  <c r="O17"/>
  <c r="O16"/>
  <c r="O15"/>
  <c r="O19" s="1"/>
  <c r="O13"/>
  <c r="W18"/>
  <c r="W17"/>
  <c r="W16"/>
  <c r="W15"/>
  <c r="W19"/>
  <c r="W13"/>
  <c r="E13" i="6"/>
  <c r="C14"/>
  <c r="D14" s="1"/>
  <c r="R13" i="1"/>
  <c r="S14"/>
  <c r="R14"/>
  <c r="Z14"/>
  <c r="AB13"/>
  <c r="Z13"/>
  <c r="AC13"/>
  <c r="AC14"/>
  <c r="AA8"/>
  <c r="AA9" s="1"/>
  <c r="AA15" s="1"/>
  <c r="AA14"/>
  <c r="E14"/>
  <c r="S8"/>
  <c r="S9" s="1"/>
  <c r="D13"/>
  <c r="D14"/>
  <c r="AC8"/>
  <c r="AC9" s="1"/>
  <c r="E8"/>
  <c r="E9" s="1"/>
  <c r="K28" l="1"/>
  <c r="K26"/>
  <c r="K24"/>
  <c r="K29"/>
  <c r="K27"/>
  <c r="K25"/>
  <c r="K21"/>
  <c r="U28"/>
  <c r="U26"/>
  <c r="U24"/>
  <c r="U29"/>
  <c r="U27"/>
  <c r="U25"/>
  <c r="U21"/>
  <c r="M28"/>
  <c r="M26"/>
  <c r="M24"/>
  <c r="M29"/>
  <c r="M27"/>
  <c r="M25"/>
  <c r="M21"/>
  <c r="Q28"/>
  <c r="Q26"/>
  <c r="Q24"/>
  <c r="Q29"/>
  <c r="Q27"/>
  <c r="Q25"/>
  <c r="Q21"/>
  <c r="Y28"/>
  <c r="Y26"/>
  <c r="Y24"/>
  <c r="Y29"/>
  <c r="Y27"/>
  <c r="Y25"/>
  <c r="Y21"/>
  <c r="G28"/>
  <c r="G26"/>
  <c r="G24"/>
  <c r="G29"/>
  <c r="G27"/>
  <c r="G25"/>
  <c r="G21"/>
  <c r="I28"/>
  <c r="I26"/>
  <c r="I24"/>
  <c r="I29"/>
  <c r="I27"/>
  <c r="I25"/>
  <c r="I21"/>
  <c r="O28"/>
  <c r="O26"/>
  <c r="O24"/>
  <c r="O29"/>
  <c r="O27"/>
  <c r="O25"/>
  <c r="O21"/>
  <c r="W29"/>
  <c r="W27"/>
  <c r="W25"/>
  <c r="W21"/>
  <c r="W28"/>
  <c r="W24"/>
  <c r="E18" i="6"/>
  <c r="E15"/>
  <c r="E16"/>
  <c r="E17"/>
  <c r="E14"/>
  <c r="E19"/>
  <c r="S17" i="1"/>
  <c r="S15"/>
  <c r="S19" s="1"/>
  <c r="S24" s="1"/>
  <c r="S16"/>
  <c r="S18"/>
  <c r="AC17"/>
  <c r="AC16"/>
  <c r="AC18"/>
  <c r="AC15"/>
  <c r="AA17"/>
  <c r="AA16"/>
  <c r="AA18"/>
  <c r="E16"/>
  <c r="E18"/>
  <c r="E17"/>
  <c r="E15"/>
  <c r="K30" l="1"/>
  <c r="K32" s="1"/>
  <c r="U32"/>
  <c r="U30"/>
  <c r="M30"/>
  <c r="M32" s="1"/>
  <c r="Q30"/>
  <c r="Q32" s="1"/>
  <c r="Y32"/>
  <c r="Y30"/>
  <c r="G30"/>
  <c r="G32" s="1"/>
  <c r="I30"/>
  <c r="I32" s="1"/>
  <c r="O32"/>
  <c r="O30"/>
  <c r="W30"/>
  <c r="W32" s="1"/>
  <c r="E24" i="6"/>
  <c r="E25"/>
  <c r="E27"/>
  <c r="E26"/>
  <c r="E28"/>
  <c r="E29"/>
  <c r="E21"/>
  <c r="E19" i="1"/>
  <c r="E27" s="1"/>
  <c r="AC19"/>
  <c r="AA19"/>
  <c r="S25"/>
  <c r="S28"/>
  <c r="S27"/>
  <c r="S21"/>
  <c r="S26"/>
  <c r="S29"/>
  <c r="K34" l="1"/>
  <c r="K35" s="1"/>
  <c r="U34"/>
  <c r="U35" s="1"/>
  <c r="M34"/>
  <c r="M35" s="1"/>
  <c r="Q34"/>
  <c r="Q35" s="1"/>
  <c r="Y34"/>
  <c r="Y35" s="1"/>
  <c r="G34"/>
  <c r="G35" s="1"/>
  <c r="I34"/>
  <c r="I35" s="1"/>
  <c r="O34"/>
  <c r="O35" s="1"/>
  <c r="W34"/>
  <c r="W35" s="1"/>
  <c r="E30" i="6"/>
  <c r="E32" s="1"/>
  <c r="E28" i="1"/>
  <c r="E24"/>
  <c r="E25"/>
  <c r="E21"/>
  <c r="E26"/>
  <c r="E29"/>
  <c r="AC24"/>
  <c r="AC21"/>
  <c r="AC27"/>
  <c r="AC26"/>
  <c r="AC25"/>
  <c r="AC28"/>
  <c r="AC29"/>
  <c r="AA26"/>
  <c r="AA27"/>
  <c r="AA21"/>
  <c r="AA28"/>
  <c r="AA24"/>
  <c r="AA25"/>
  <c r="AA29"/>
  <c r="S30"/>
  <c r="S32" s="1"/>
  <c r="S34" s="1"/>
  <c r="E35" i="6" l="1"/>
  <c r="E34"/>
  <c r="E30" i="1"/>
  <c r="E32" s="1"/>
  <c r="E34" s="1"/>
  <c r="AC30"/>
  <c r="AA30"/>
  <c r="AA32" s="1"/>
  <c r="AA34" s="1"/>
  <c r="AC32" l="1"/>
  <c r="AC34" s="1"/>
  <c r="E35"/>
  <c r="S35"/>
  <c r="AA35" l="1"/>
  <c r="AC35"/>
</calcChain>
</file>

<file path=xl/sharedStrings.xml><?xml version="1.0" encoding="utf-8"?>
<sst xmlns="http://schemas.openxmlformats.org/spreadsheetml/2006/main" count="171" uniqueCount="64">
  <si>
    <t>Paga Base</t>
  </si>
  <si>
    <t>Contingenza</t>
  </si>
  <si>
    <t>EDR</t>
  </si>
  <si>
    <t>Retribuzione lorda</t>
  </si>
  <si>
    <t>Divisore orario</t>
  </si>
  <si>
    <t>Incidenza Costi Indiretti</t>
  </si>
  <si>
    <t>Importi</t>
  </si>
  <si>
    <t>Categ.   3</t>
  </si>
  <si>
    <t>Mensile</t>
  </si>
  <si>
    <t>Orario</t>
  </si>
  <si>
    <t>Hr/mensili</t>
  </si>
  <si>
    <t>Eur.</t>
  </si>
  <si>
    <t>Ratei</t>
  </si>
  <si>
    <t xml:space="preserve">Rateo Ferie </t>
  </si>
  <si>
    <t xml:space="preserve">Rateo ROL </t>
  </si>
  <si>
    <t>Rateo Ex Festività</t>
  </si>
  <si>
    <t xml:space="preserve">Rateo festività infrasettimanali </t>
  </si>
  <si>
    <t xml:space="preserve">Retribuzione lorda oraria imponibile </t>
  </si>
  <si>
    <t>T.F.R.</t>
  </si>
  <si>
    <t>Contributi</t>
  </si>
  <si>
    <t>Incidenza %</t>
  </si>
  <si>
    <t>Inps</t>
  </si>
  <si>
    <t>Formazione</t>
  </si>
  <si>
    <t>Totale contributi</t>
  </si>
  <si>
    <t xml:space="preserve">Tariffa proposta in offerta </t>
  </si>
  <si>
    <t>Contratto:
                    Servizi di Pulizia Industria</t>
  </si>
  <si>
    <t>Rateo 13°</t>
  </si>
  <si>
    <r>
      <t xml:space="preserve">Inail </t>
    </r>
    <r>
      <rPr>
        <b/>
        <sz val="8"/>
        <rFont val="Verdana"/>
        <family val="2"/>
      </rPr>
      <t>(premio + maggiorazione 1%</t>
    </r>
    <r>
      <rPr>
        <sz val="8"/>
        <rFont val="Verdana"/>
        <family val="2"/>
      </rPr>
      <t>)</t>
    </r>
  </si>
  <si>
    <t>Totale costo orario aziendale</t>
  </si>
  <si>
    <t>Ente bilaterale sindacale (in sostituzione E.D.R.)</t>
  </si>
  <si>
    <t>EADR Regione Campania</t>
  </si>
  <si>
    <t>Ferie</t>
  </si>
  <si>
    <t>ROL</t>
  </si>
  <si>
    <t>Ex Festività</t>
  </si>
  <si>
    <t>Ore lavorate</t>
  </si>
  <si>
    <t>Ore non lav</t>
  </si>
  <si>
    <t>Ore 
Lav/anno</t>
  </si>
  <si>
    <t>Contributo addizionale (c.28 art. 2 L.92/12)</t>
  </si>
  <si>
    <t>Permessi sindacalo (CCNL APL 27-2-14 art. 18 l.c c.4)</t>
  </si>
  <si>
    <t>Magine applicato(esempio)</t>
  </si>
  <si>
    <t>Incid. %</t>
  </si>
  <si>
    <t>Incid %</t>
  </si>
  <si>
    <t>ALLEGATO X - PROSPETTO DELLE RETRIBUZIONI</t>
  </si>
  <si>
    <t>Ore prese a base</t>
  </si>
  <si>
    <t>Rateo 14^</t>
  </si>
  <si>
    <t>Categ.   2 
Operaio Pulizie</t>
  </si>
  <si>
    <t>Categ.   2
Impiegato</t>
  </si>
  <si>
    <t>Categ.   2
 Operaio Cimitero</t>
  </si>
  <si>
    <t>Categ.   2
Operaio RSU</t>
  </si>
  <si>
    <t>Categ.   3
Addetto Manutenz.</t>
  </si>
  <si>
    <t>Categ.   3 
Operaio Cimitero</t>
  </si>
  <si>
    <t>Categ.   3 
Addetto Ecologia</t>
  </si>
  <si>
    <t>Categ.   3
 Impiegato</t>
  </si>
  <si>
    <t>Categ.   4 
Addetto Manut.</t>
  </si>
  <si>
    <t>Categ.   4 
Capo Cantiere</t>
  </si>
  <si>
    <t>Categ.   4 
Addetto Cimitero</t>
  </si>
  <si>
    <t>Categ.   4 
Impiegato</t>
  </si>
  <si>
    <t>Categ.   5
Impiegato</t>
  </si>
  <si>
    <t>Contributo addizionale 
(c.28 art. 2 L.92/12)</t>
  </si>
  <si>
    <t>Ente bilaterale sindacale 
(in sostituzione E.D.R.)</t>
  </si>
  <si>
    <t>Permessi sindacalo 
(CCNL APL 27-2-14 art. 18 l.c c.4)</t>
  </si>
  <si>
    <r>
      <t xml:space="preserve">Inail </t>
    </r>
    <r>
      <rPr>
        <b/>
        <sz val="8"/>
        <rFont val="Calibri"/>
        <family val="2"/>
        <scheme val="minor"/>
      </rPr>
      <t>(premio + maggior. 1%</t>
    </r>
    <r>
      <rPr>
        <sz val="8"/>
        <rFont val="Calibri"/>
        <family val="2"/>
        <scheme val="minor"/>
      </rPr>
      <t>)</t>
    </r>
  </si>
  <si>
    <t>Hr/mese</t>
  </si>
  <si>
    <t>Margine applicato(esempio)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</si>
</sst>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0"/>
    <numFmt numFmtId="166" formatCode="0.0000%"/>
    <numFmt numFmtId="167" formatCode="0.000%"/>
  </numFmts>
  <fonts count="2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b/>
      <u/>
      <sz val="8"/>
      <name val="Verdana"/>
      <family val="2"/>
    </font>
    <font>
      <u/>
      <sz val="8"/>
      <name val="Verdan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77">
    <xf numFmtId="0" fontId="0" fillId="0" borderId="0" xfId="0"/>
    <xf numFmtId="0" fontId="3" fillId="0" borderId="3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10" fontId="3" fillId="0" borderId="6" xfId="1" applyNumberFormat="1" applyFont="1" applyBorder="1" applyAlignment="1" applyProtection="1">
      <alignment horizontal="center" vertical="center"/>
      <protection locked="0"/>
    </xf>
    <xf numFmtId="10" fontId="3" fillId="0" borderId="8" xfId="1" applyNumberFormat="1" applyFont="1" applyBorder="1" applyAlignment="1" applyProtection="1">
      <alignment horizontal="center" vertical="center"/>
      <protection locked="0"/>
    </xf>
    <xf numFmtId="10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5" xfId="1" applyNumberFormat="1" applyFont="1" applyFill="1" applyBorder="1" applyAlignment="1" applyProtection="1">
      <alignment horizontal="right" vertical="center"/>
    </xf>
    <xf numFmtId="0" fontId="2" fillId="3" borderId="3" xfId="1" applyFont="1" applyFill="1" applyBorder="1" applyAlignment="1" applyProtection="1">
      <alignment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164" fontId="3" fillId="3" borderId="6" xfId="1" applyNumberFormat="1" applyFont="1" applyFill="1" applyBorder="1" applyAlignment="1" applyProtection="1">
      <alignment horizontal="right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4" fontId="3" fillId="3" borderId="4" xfId="1" applyNumberFormat="1" applyFont="1" applyFill="1" applyBorder="1" applyAlignment="1" applyProtection="1">
      <alignment horizontal="right" vertical="center"/>
    </xf>
    <xf numFmtId="4" fontId="3" fillId="0" borderId="6" xfId="1" applyNumberFormat="1" applyFont="1" applyBorder="1" applyAlignment="1" applyProtection="1">
      <alignment horizontal="right"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164" fontId="3" fillId="3" borderId="4" xfId="1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6" fontId="3" fillId="0" borderId="5" xfId="1" applyNumberFormat="1" applyFont="1" applyFill="1" applyBorder="1" applyAlignment="1" applyProtection="1">
      <alignment horizontal="center" vertical="center"/>
      <protection locked="0"/>
    </xf>
    <xf numFmtId="10" fontId="3" fillId="2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vertical="center"/>
      <protection locked="0"/>
    </xf>
    <xf numFmtId="164" fontId="3" fillId="0" borderId="6" xfId="1" applyNumberFormat="1" applyFont="1" applyBorder="1" applyAlignment="1" applyProtection="1">
      <alignment horizontal="right" vertical="center"/>
      <protection locked="0"/>
    </xf>
    <xf numFmtId="164" fontId="2" fillId="3" borderId="6" xfId="1" applyNumberFormat="1" applyFont="1" applyFill="1" applyBorder="1" applyAlignment="1" applyProtection="1">
      <alignment horizontal="right" vertical="center"/>
    </xf>
    <xf numFmtId="164" fontId="7" fillId="0" borderId="6" xfId="1" applyNumberFormat="1" applyFont="1" applyBorder="1" applyAlignment="1" applyProtection="1">
      <alignment horizontal="right" vertical="center"/>
      <protection locked="0"/>
    </xf>
    <xf numFmtId="164" fontId="3" fillId="0" borderId="5" xfId="1" applyNumberFormat="1" applyFont="1" applyBorder="1" applyAlignment="1" applyProtection="1">
      <alignment horizontal="right" vertical="center"/>
    </xf>
    <xf numFmtId="164" fontId="5" fillId="3" borderId="6" xfId="1" applyNumberFormat="1" applyFont="1" applyFill="1" applyBorder="1" applyAlignment="1" applyProtection="1">
      <alignment horizontal="right" vertical="center"/>
    </xf>
    <xf numFmtId="0" fontId="0" fillId="0" borderId="0" xfId="0"/>
    <xf numFmtId="4" fontId="3" fillId="0" borderId="5" xfId="1" applyNumberFormat="1" applyFont="1" applyBorder="1" applyAlignment="1" applyProtection="1">
      <alignment vertical="center"/>
      <protection locked="0"/>
    </xf>
    <xf numFmtId="164" fontId="3" fillId="0" borderId="6" xfId="1" applyNumberFormat="1" applyFont="1" applyBorder="1" applyAlignment="1" applyProtection="1">
      <alignment horizontal="right" vertical="center"/>
    </xf>
    <xf numFmtId="0" fontId="3" fillId="0" borderId="7" xfId="1" applyFont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10" fontId="3" fillId="0" borderId="5" xfId="1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/>
    <xf numFmtId="0" fontId="9" fillId="3" borderId="6" xfId="0" applyFont="1" applyFill="1" applyBorder="1"/>
    <xf numFmtId="0" fontId="11" fillId="3" borderId="6" xfId="0" applyFont="1" applyFill="1" applyBorder="1"/>
    <xf numFmtId="0" fontId="0" fillId="0" borderId="0" xfId="0" applyBorder="1"/>
    <xf numFmtId="0" fontId="3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10" fontId="4" fillId="0" borderId="6" xfId="1" applyNumberFormat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164" fontId="7" fillId="0" borderId="8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vertical="center"/>
    </xf>
    <xf numFmtId="0" fontId="2" fillId="0" borderId="6" xfId="2" applyFont="1" applyFill="1" applyBorder="1" applyAlignment="1" applyProtection="1">
      <alignment vertical="center"/>
    </xf>
    <xf numFmtId="0" fontId="9" fillId="0" borderId="6" xfId="0" applyFont="1" applyBorder="1" applyAlignment="1">
      <alignment wrapText="1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164" fontId="2" fillId="0" borderId="13" xfId="1" applyNumberFormat="1" applyFont="1" applyFill="1" applyBorder="1" applyAlignment="1" applyProtection="1">
      <alignment horizontal="right" vertical="center"/>
    </xf>
    <xf numFmtId="0" fontId="3" fillId="0" borderId="14" xfId="1" applyFont="1" applyFill="1" applyBorder="1" applyAlignment="1" applyProtection="1">
      <alignment horizontal="left" vertical="center"/>
      <protection locked="0"/>
    </xf>
    <xf numFmtId="164" fontId="3" fillId="0" borderId="13" xfId="1" applyNumberFormat="1" applyFont="1" applyFill="1" applyBorder="1" applyAlignment="1" applyProtection="1">
      <alignment horizontal="right" vertical="center"/>
    </xf>
    <xf numFmtId="0" fontId="0" fillId="0" borderId="14" xfId="0" applyBorder="1"/>
    <xf numFmtId="0" fontId="12" fillId="0" borderId="0" xfId="0" applyFont="1" applyBorder="1"/>
    <xf numFmtId="164" fontId="0" fillId="0" borderId="13" xfId="0" applyNumberFormat="1" applyBorder="1"/>
    <xf numFmtId="164" fontId="3" fillId="0" borderId="2" xfId="1" applyNumberFormat="1" applyFont="1" applyBorder="1" applyAlignment="1" applyProtection="1">
      <alignment horizontal="right" vertical="center"/>
    </xf>
    <xf numFmtId="0" fontId="0" fillId="0" borderId="11" xfId="0" applyBorder="1"/>
    <xf numFmtId="164" fontId="0" fillId="0" borderId="10" xfId="0" applyNumberFormat="1" applyBorder="1"/>
    <xf numFmtId="0" fontId="14" fillId="0" borderId="0" xfId="0" applyFont="1"/>
    <xf numFmtId="0" fontId="17" fillId="3" borderId="6" xfId="1" applyFont="1" applyFill="1" applyBorder="1" applyAlignment="1" applyProtection="1">
      <alignment horizontal="center" vertical="center"/>
      <protection locked="0"/>
    </xf>
    <xf numFmtId="164" fontId="17" fillId="3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7" xfId="1" applyFont="1" applyBorder="1" applyAlignment="1" applyProtection="1">
      <alignment vertical="center"/>
      <protection locked="0"/>
    </xf>
    <xf numFmtId="0" fontId="17" fillId="0" borderId="3" xfId="1" applyFont="1" applyBorder="1" applyAlignment="1" applyProtection="1">
      <alignment vertical="center"/>
      <protection locked="0"/>
    </xf>
    <xf numFmtId="4" fontId="17" fillId="0" borderId="6" xfId="1" applyNumberFormat="1" applyFont="1" applyBorder="1" applyAlignment="1" applyProtection="1">
      <alignment horizontal="right" vertical="center"/>
      <protection locked="0"/>
    </xf>
    <xf numFmtId="164" fontId="17" fillId="0" borderId="6" xfId="1" applyNumberFormat="1" applyFont="1" applyBorder="1" applyAlignment="1" applyProtection="1">
      <alignment horizontal="right" vertical="center"/>
    </xf>
    <xf numFmtId="0" fontId="15" fillId="3" borderId="7" xfId="1" applyFont="1" applyFill="1" applyBorder="1" applyAlignment="1" applyProtection="1">
      <alignment vertical="center"/>
      <protection locked="0"/>
    </xf>
    <xf numFmtId="0" fontId="15" fillId="3" borderId="3" xfId="1" applyFont="1" applyFill="1" applyBorder="1" applyAlignment="1" applyProtection="1">
      <alignment vertical="center"/>
      <protection locked="0"/>
    </xf>
    <xf numFmtId="0" fontId="15" fillId="3" borderId="5" xfId="1" applyFont="1" applyFill="1" applyBorder="1" applyAlignment="1" applyProtection="1">
      <alignment vertical="center"/>
      <protection locked="0"/>
    </xf>
    <xf numFmtId="4" fontId="17" fillId="3" borderId="4" xfId="1" applyNumberFormat="1" applyFont="1" applyFill="1" applyBorder="1" applyAlignment="1" applyProtection="1">
      <alignment horizontal="right" vertical="center"/>
    </xf>
    <xf numFmtId="164" fontId="17" fillId="3" borderId="4" xfId="1" applyNumberFormat="1" applyFont="1" applyFill="1" applyBorder="1" applyAlignment="1" applyProtection="1">
      <alignment horizontal="right" vertical="center"/>
    </xf>
    <xf numFmtId="0" fontId="15" fillId="0" borderId="6" xfId="2" applyFont="1" applyFill="1" applyBorder="1" applyAlignment="1" applyProtection="1">
      <alignment vertical="center"/>
    </xf>
    <xf numFmtId="0" fontId="15" fillId="0" borderId="6" xfId="1" applyFont="1" applyBorder="1" applyAlignment="1" applyProtection="1">
      <alignment horizontal="center" vertical="center"/>
      <protection locked="0"/>
    </xf>
    <xf numFmtId="164" fontId="15" fillId="3" borderId="6" xfId="1" applyNumberFormat="1" applyFont="1" applyFill="1" applyBorder="1" applyAlignment="1" applyProtection="1">
      <alignment horizontal="right" vertical="center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vertical="center"/>
    </xf>
    <xf numFmtId="164" fontId="15" fillId="0" borderId="0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/>
    <xf numFmtId="0" fontId="16" fillId="0" borderId="8" xfId="1" applyFont="1" applyBorder="1" applyAlignment="1" applyProtection="1">
      <alignment vertical="center"/>
      <protection locked="0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 applyProtection="1">
      <alignment horizontal="center" vertical="center"/>
      <protection locked="0"/>
    </xf>
    <xf numFmtId="164" fontId="18" fillId="0" borderId="8" xfId="1" applyNumberFormat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vertical="center"/>
      <protection locked="0"/>
    </xf>
    <xf numFmtId="4" fontId="17" fillId="0" borderId="6" xfId="1" applyNumberFormat="1" applyFont="1" applyBorder="1" applyAlignment="1" applyProtection="1">
      <alignment vertical="center"/>
      <protection locked="0"/>
    </xf>
    <xf numFmtId="164" fontId="17" fillId="0" borderId="6" xfId="1" applyNumberFormat="1" applyFont="1" applyBorder="1" applyAlignment="1" applyProtection="1">
      <alignment horizontal="right" vertical="center"/>
      <protection locked="0"/>
    </xf>
    <xf numFmtId="4" fontId="17" fillId="0" borderId="5" xfId="1" applyNumberFormat="1" applyFont="1" applyBorder="1" applyAlignment="1" applyProtection="1">
      <alignment vertical="center"/>
      <protection locked="0"/>
    </xf>
    <xf numFmtId="164" fontId="17" fillId="0" borderId="6" xfId="1" applyNumberFormat="1" applyFont="1" applyFill="1" applyBorder="1" applyAlignment="1" applyProtection="1">
      <alignment horizontal="right" vertical="center"/>
    </xf>
    <xf numFmtId="165" fontId="17" fillId="0" borderId="6" xfId="1" applyNumberFormat="1" applyFont="1" applyFill="1" applyBorder="1" applyAlignment="1" applyProtection="1">
      <alignment horizontal="right" vertical="center"/>
    </xf>
    <xf numFmtId="165" fontId="17" fillId="0" borderId="5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0" fontId="17" fillId="0" borderId="0" xfId="1" applyFont="1" applyBorder="1" applyAlignment="1" applyProtection="1">
      <alignment horizontal="left" vertical="center"/>
      <protection locked="0"/>
    </xf>
    <xf numFmtId="164" fontId="17" fillId="0" borderId="0" xfId="1" applyNumberFormat="1" applyFont="1" applyFill="1" applyBorder="1" applyAlignment="1" applyProtection="1">
      <alignment horizontal="right" vertical="center"/>
    </xf>
    <xf numFmtId="0" fontId="18" fillId="0" borderId="6" xfId="1" applyFont="1" applyBorder="1" applyAlignment="1" applyProtection="1">
      <alignment horizontal="center" vertical="center"/>
      <protection locked="0"/>
    </xf>
    <xf numFmtId="164" fontId="18" fillId="0" borderId="6" xfId="1" applyNumberFormat="1" applyFont="1" applyBorder="1" applyAlignment="1" applyProtection="1">
      <alignment horizontal="right" vertical="center"/>
      <protection locked="0"/>
    </xf>
    <xf numFmtId="10" fontId="17" fillId="0" borderId="6" xfId="1" applyNumberFormat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left" vertical="center" wrapText="1"/>
      <protection locked="0"/>
    </xf>
    <xf numFmtId="0" fontId="17" fillId="0" borderId="3" xfId="1" applyFont="1" applyBorder="1" applyAlignment="1" applyProtection="1">
      <alignment horizontal="left" vertical="center"/>
      <protection locked="0"/>
    </xf>
    <xf numFmtId="0" fontId="17" fillId="0" borderId="1" xfId="1" applyFont="1" applyBorder="1" applyAlignment="1" applyProtection="1">
      <alignment horizontal="left" vertical="center"/>
      <protection locked="0"/>
    </xf>
    <xf numFmtId="10" fontId="17" fillId="0" borderId="5" xfId="1" applyNumberFormat="1" applyFont="1" applyBorder="1" applyAlignment="1" applyProtection="1">
      <alignment horizontal="center" vertical="center"/>
      <protection locked="0"/>
    </xf>
    <xf numFmtId="166" fontId="17" fillId="0" borderId="6" xfId="1" applyNumberFormat="1" applyFont="1" applyFill="1" applyBorder="1" applyAlignment="1" applyProtection="1">
      <alignment horizontal="center" vertical="center"/>
      <protection locked="0"/>
    </xf>
    <xf numFmtId="164" fontId="17" fillId="0" borderId="5" xfId="1" applyNumberFormat="1" applyFont="1" applyBorder="1" applyAlignment="1" applyProtection="1">
      <alignment horizontal="right" vertical="center"/>
    </xf>
    <xf numFmtId="166" fontId="17" fillId="0" borderId="5" xfId="1" applyNumberFormat="1" applyFont="1" applyFill="1" applyBorder="1" applyAlignment="1" applyProtection="1">
      <alignment horizontal="center" vertical="center"/>
      <protection locked="0"/>
    </xf>
    <xf numFmtId="167" fontId="17" fillId="0" borderId="5" xfId="1" applyNumberFormat="1" applyFont="1" applyFill="1" applyBorder="1" applyAlignment="1" applyProtection="1">
      <alignment horizontal="center" vertical="center"/>
      <protection locked="0"/>
    </xf>
    <xf numFmtId="10" fontId="17" fillId="0" borderId="8" xfId="1" applyNumberFormat="1" applyFont="1" applyBorder="1" applyAlignment="1" applyProtection="1">
      <alignment horizontal="center" vertical="center"/>
      <protection locked="0"/>
    </xf>
    <xf numFmtId="10" fontId="17" fillId="0" borderId="2" xfId="1" applyNumberFormat="1" applyFont="1" applyBorder="1" applyAlignment="1" applyProtection="1">
      <alignment horizontal="center" vertical="center"/>
      <protection locked="0"/>
    </xf>
    <xf numFmtId="10" fontId="17" fillId="2" borderId="6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4" fillId="0" borderId="0" xfId="0" applyFont="1" applyBorder="1"/>
    <xf numFmtId="164" fontId="19" fillId="3" borderId="6" xfId="1" applyNumberFormat="1" applyFont="1" applyFill="1" applyBorder="1" applyAlignment="1" applyProtection="1">
      <alignment horizontal="right" vertical="center"/>
    </xf>
    <xf numFmtId="164" fontId="19" fillId="0" borderId="0" xfId="1" applyNumberFormat="1" applyFont="1" applyFill="1" applyBorder="1" applyAlignment="1" applyProtection="1">
      <alignment horizontal="right" vertical="center"/>
    </xf>
    <xf numFmtId="0" fontId="17" fillId="0" borderId="0" xfId="0" applyFont="1"/>
    <xf numFmtId="164" fontId="14" fillId="0" borderId="0" xfId="0" applyNumberFormat="1" applyFont="1"/>
    <xf numFmtId="10" fontId="20" fillId="0" borderId="6" xfId="1" applyNumberFormat="1" applyFont="1" applyBorder="1" applyAlignment="1" applyProtection="1">
      <alignment vertical="center"/>
      <protection locked="0"/>
    </xf>
    <xf numFmtId="164" fontId="17" fillId="0" borderId="9" xfId="1" applyNumberFormat="1" applyFont="1" applyBorder="1" applyAlignment="1" applyProtection="1">
      <alignment horizontal="right" vertical="center"/>
    </xf>
    <xf numFmtId="0" fontId="14" fillId="0" borderId="6" xfId="0" applyFont="1" applyBorder="1"/>
    <xf numFmtId="0" fontId="13" fillId="3" borderId="6" xfId="0" applyFont="1" applyFill="1" applyBorder="1"/>
    <xf numFmtId="0" fontId="14" fillId="3" borderId="6" xfId="0" applyFont="1" applyFill="1" applyBorder="1"/>
    <xf numFmtId="0" fontId="14" fillId="0" borderId="6" xfId="0" applyFont="1" applyBorder="1" applyAlignment="1">
      <alignment wrapText="1"/>
    </xf>
    <xf numFmtId="0" fontId="15" fillId="3" borderId="7" xfId="1" applyFont="1" applyFill="1" applyBorder="1" applyAlignment="1" applyProtection="1">
      <alignment horizontal="left" vertical="center"/>
      <protection locked="0"/>
    </xf>
    <xf numFmtId="0" fontId="15" fillId="3" borderId="3" xfId="1" applyFont="1" applyFill="1" applyBorder="1" applyAlignment="1" applyProtection="1">
      <alignment horizontal="left" vertical="center"/>
      <protection locked="0"/>
    </xf>
    <xf numFmtId="0" fontId="15" fillId="3" borderId="5" xfId="1" applyFont="1" applyFill="1" applyBorder="1" applyAlignment="1" applyProtection="1">
      <alignment horizontal="left" vertical="center"/>
      <protection locked="0"/>
    </xf>
    <xf numFmtId="0" fontId="17" fillId="0" borderId="6" xfId="1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center"/>
    </xf>
    <xf numFmtId="0" fontId="17" fillId="0" borderId="7" xfId="1" applyFont="1" applyBorder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left" vertical="center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16" fillId="3" borderId="5" xfId="1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Fill="1" applyBorder="1" applyAlignment="1" applyProtection="1">
      <alignment horizontal="left" vertical="center"/>
      <protection locked="0"/>
    </xf>
    <xf numFmtId="0" fontId="17" fillId="0" borderId="3" xfId="1" applyFont="1" applyBorder="1" applyAlignment="1" applyProtection="1">
      <alignment horizontal="left" vertical="center"/>
      <protection locked="0"/>
    </xf>
    <xf numFmtId="0" fontId="15" fillId="3" borderId="6" xfId="1" applyFont="1" applyFill="1" applyBorder="1" applyAlignment="1" applyProtection="1">
      <alignment horizontal="center" vertical="center"/>
      <protection locked="0"/>
    </xf>
    <xf numFmtId="0" fontId="17" fillId="3" borderId="6" xfId="1" applyFont="1" applyFill="1" applyBorder="1" applyAlignment="1" applyProtection="1">
      <alignment horizontal="left" vertical="center"/>
      <protection locked="0"/>
    </xf>
    <xf numFmtId="0" fontId="15" fillId="3" borderId="6" xfId="1" applyFont="1" applyFill="1" applyBorder="1" applyAlignment="1" applyProtection="1">
      <alignment horizontal="left" vertical="center" wrapText="1"/>
      <protection locked="0"/>
    </xf>
    <xf numFmtId="0" fontId="16" fillId="3" borderId="7" xfId="1" applyFont="1" applyFill="1" applyBorder="1" applyAlignment="1" applyProtection="1">
      <alignment horizontal="left" vertical="center"/>
      <protection locked="0"/>
    </xf>
    <xf numFmtId="0" fontId="16" fillId="3" borderId="3" xfId="1" applyFont="1" applyFill="1" applyBorder="1" applyAlignment="1" applyProtection="1">
      <alignment horizontal="left" vertical="center"/>
      <protection locked="0"/>
    </xf>
    <xf numFmtId="0" fontId="16" fillId="3" borderId="10" xfId="1" applyFont="1" applyFill="1" applyBorder="1" applyAlignment="1" applyProtection="1">
      <alignment horizontal="left" vertical="center"/>
      <protection locked="0"/>
    </xf>
    <xf numFmtId="0" fontId="19" fillId="3" borderId="7" xfId="1" applyFont="1" applyFill="1" applyBorder="1" applyAlignment="1" applyProtection="1">
      <alignment horizontal="left" vertical="center"/>
      <protection locked="0"/>
    </xf>
    <xf numFmtId="0" fontId="19" fillId="3" borderId="3" xfId="1" applyFont="1" applyFill="1" applyBorder="1" applyAlignment="1" applyProtection="1">
      <alignment horizontal="left" vertical="center"/>
      <protection locked="0"/>
    </xf>
    <xf numFmtId="0" fontId="19" fillId="3" borderId="5" xfId="1" applyFont="1" applyFill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17" fillId="0" borderId="1" xfId="1" applyFont="1" applyBorder="1" applyAlignment="1" applyProtection="1">
      <alignment horizontal="left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left" vertical="center" wrapText="1"/>
      <protection locked="0"/>
    </xf>
    <xf numFmtId="0" fontId="17" fillId="0" borderId="12" xfId="1" applyFont="1" applyBorder="1" applyAlignment="1" applyProtection="1">
      <alignment horizontal="left" vertical="center"/>
      <protection locked="0"/>
    </xf>
    <xf numFmtId="0" fontId="17" fillId="0" borderId="11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5" fillId="3" borderId="11" xfId="1" applyFont="1" applyFill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5" fillId="3" borderId="5" xfId="1" applyFont="1" applyFill="1" applyBorder="1" applyAlignment="1" applyProtection="1">
      <alignment horizontal="left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0" fontId="2" fillId="3" borderId="7" xfId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12" xfId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0" borderId="10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6" fillId="3" borderId="7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2" fillId="3" borderId="11" xfId="1" applyFont="1" applyFill="1" applyBorder="1" applyAlignment="1" applyProtection="1">
      <alignment horizontal="left" vertical="center"/>
      <protection locked="0"/>
    </xf>
    <xf numFmtId="0" fontId="3" fillId="3" borderId="6" xfId="1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center"/>
    </xf>
    <xf numFmtId="0" fontId="2" fillId="3" borderId="6" xfId="1" applyFont="1" applyFill="1" applyBorder="1" applyAlignment="1" applyProtection="1">
      <alignment horizontal="left" vertical="center" wrapText="1"/>
      <protection locked="0"/>
    </xf>
    <xf numFmtId="0" fontId="6" fillId="3" borderId="7" xfId="1" applyFont="1" applyFill="1" applyBorder="1" applyAlignment="1" applyProtection="1">
      <alignment horizontal="center" vertical="center" wrapText="1"/>
      <protection locked="0"/>
    </xf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1"/>
  <sheetViews>
    <sheetView tabSelected="1" topLeftCell="A15" workbookViewId="0">
      <selection activeCell="A34" sqref="A34:C34"/>
    </sheetView>
  </sheetViews>
  <sheetFormatPr defaultRowHeight="11.25"/>
  <cols>
    <col min="1" max="1" width="15.7109375" style="58" customWidth="1"/>
    <col min="2" max="2" width="6.42578125" style="58" customWidth="1"/>
    <col min="3" max="3" width="8.28515625" style="58" hidden="1" customWidth="1"/>
    <col min="4" max="4" width="7" style="58" bestFit="1" customWidth="1"/>
    <col min="5" max="5" width="7.140625" style="112" bestFit="1" customWidth="1"/>
    <col min="6" max="6" width="7" style="58" bestFit="1" customWidth="1"/>
    <col min="7" max="7" width="7.140625" style="112" bestFit="1" customWidth="1"/>
    <col min="8" max="8" width="7" style="58" bestFit="1" customWidth="1"/>
    <col min="9" max="9" width="6.85546875" style="112" customWidth="1"/>
    <col min="10" max="10" width="7" style="58" bestFit="1" customWidth="1"/>
    <col min="11" max="11" width="6.85546875" style="112" customWidth="1"/>
    <col min="12" max="12" width="7" style="58" bestFit="1" customWidth="1"/>
    <col min="13" max="13" width="6.7109375" style="58" customWidth="1"/>
    <col min="14" max="14" width="7" style="58" bestFit="1" customWidth="1"/>
    <col min="15" max="15" width="6.85546875" style="58" customWidth="1"/>
    <col min="16" max="16" width="7" style="58" bestFit="1" customWidth="1"/>
    <col min="17" max="17" width="6.85546875" style="58" customWidth="1"/>
    <col min="18" max="18" width="7" style="58" bestFit="1" customWidth="1"/>
    <col min="19" max="19" width="6.7109375" style="58" customWidth="1"/>
    <col min="20" max="20" width="7" style="58" bestFit="1" customWidth="1"/>
    <col min="21" max="21" width="6.85546875" style="58" customWidth="1"/>
    <col min="22" max="22" width="7" style="58" bestFit="1" customWidth="1"/>
    <col min="23" max="23" width="6.7109375" style="58" customWidth="1"/>
    <col min="24" max="25" width="6.85546875" style="58" customWidth="1"/>
    <col min="26" max="26" width="7" style="58" bestFit="1" customWidth="1"/>
    <col min="27" max="27" width="7" style="58" customWidth="1"/>
    <col min="28" max="28" width="7" style="58" bestFit="1" customWidth="1"/>
    <col min="29" max="29" width="6.5703125" style="58" customWidth="1"/>
    <col min="30" max="16384" width="9.140625" style="58"/>
  </cols>
  <sheetData>
    <row r="1" spans="1:29">
      <c r="A1" s="123" t="s">
        <v>42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9" ht="25.5" customHeight="1">
      <c r="A2" s="132" t="s">
        <v>25</v>
      </c>
      <c r="B2" s="132"/>
      <c r="C2" s="132"/>
      <c r="D2" s="126" t="s">
        <v>46</v>
      </c>
      <c r="E2" s="127"/>
      <c r="F2" s="126" t="s">
        <v>45</v>
      </c>
      <c r="G2" s="127"/>
      <c r="H2" s="126" t="s">
        <v>47</v>
      </c>
      <c r="I2" s="127"/>
      <c r="J2" s="126" t="s">
        <v>48</v>
      </c>
      <c r="K2" s="127"/>
      <c r="L2" s="126" t="s">
        <v>49</v>
      </c>
      <c r="M2" s="127"/>
      <c r="N2" s="126" t="s">
        <v>50</v>
      </c>
      <c r="O2" s="127"/>
      <c r="P2" s="126" t="s">
        <v>51</v>
      </c>
      <c r="Q2" s="127"/>
      <c r="R2" s="126" t="s">
        <v>52</v>
      </c>
      <c r="S2" s="127"/>
      <c r="T2" s="126" t="s">
        <v>53</v>
      </c>
      <c r="U2" s="127"/>
      <c r="V2" s="126" t="s">
        <v>54</v>
      </c>
      <c r="W2" s="127"/>
      <c r="X2" s="126" t="s">
        <v>55</v>
      </c>
      <c r="Y2" s="127"/>
      <c r="Z2" s="126" t="s">
        <v>56</v>
      </c>
      <c r="AA2" s="127"/>
      <c r="AB2" s="126" t="s">
        <v>57</v>
      </c>
      <c r="AC2" s="127"/>
    </row>
    <row r="3" spans="1:29" ht="15" customHeight="1">
      <c r="A3" s="132"/>
      <c r="B3" s="132"/>
      <c r="C3" s="132"/>
      <c r="D3" s="59" t="s">
        <v>8</v>
      </c>
      <c r="E3" s="60" t="s">
        <v>9</v>
      </c>
      <c r="F3" s="59" t="s">
        <v>8</v>
      </c>
      <c r="G3" s="60" t="s">
        <v>9</v>
      </c>
      <c r="H3" s="59" t="s">
        <v>8</v>
      </c>
      <c r="I3" s="60" t="s">
        <v>9</v>
      </c>
      <c r="J3" s="59" t="s">
        <v>8</v>
      </c>
      <c r="K3" s="60" t="s">
        <v>9</v>
      </c>
      <c r="L3" s="59" t="s">
        <v>8</v>
      </c>
      <c r="M3" s="60" t="s">
        <v>9</v>
      </c>
      <c r="N3" s="59" t="s">
        <v>8</v>
      </c>
      <c r="O3" s="60" t="s">
        <v>9</v>
      </c>
      <c r="P3" s="59" t="s">
        <v>8</v>
      </c>
      <c r="Q3" s="60" t="s">
        <v>9</v>
      </c>
      <c r="R3" s="59" t="s">
        <v>8</v>
      </c>
      <c r="S3" s="60" t="s">
        <v>9</v>
      </c>
      <c r="T3" s="59" t="s">
        <v>8</v>
      </c>
      <c r="U3" s="60" t="s">
        <v>9</v>
      </c>
      <c r="V3" s="59" t="s">
        <v>8</v>
      </c>
      <c r="W3" s="60" t="s">
        <v>9</v>
      </c>
      <c r="X3" s="59" t="s">
        <v>8</v>
      </c>
      <c r="Y3" s="60" t="s">
        <v>9</v>
      </c>
      <c r="Z3" s="59" t="s">
        <v>8</v>
      </c>
      <c r="AA3" s="60" t="s">
        <v>9</v>
      </c>
      <c r="AB3" s="59" t="s">
        <v>8</v>
      </c>
      <c r="AC3" s="60" t="s">
        <v>9</v>
      </c>
    </row>
    <row r="4" spans="1:29">
      <c r="A4" s="61" t="s">
        <v>0</v>
      </c>
      <c r="B4" s="62"/>
      <c r="C4" s="62"/>
      <c r="D4" s="63">
        <v>659.21</v>
      </c>
      <c r="E4" s="64">
        <f>SUM(D4/$D$9)</f>
        <v>3.8032077539952689</v>
      </c>
      <c r="F4" s="63">
        <v>659.21</v>
      </c>
      <c r="G4" s="64">
        <f>SUM(F4/$D$9)</f>
        <v>3.8032077539952689</v>
      </c>
      <c r="H4" s="63">
        <v>659.21</v>
      </c>
      <c r="I4" s="64">
        <f>SUM(H4/$D$9)</f>
        <v>3.8032077539952689</v>
      </c>
      <c r="J4" s="63">
        <v>659.21</v>
      </c>
      <c r="K4" s="64">
        <f>SUM(J4/$D$9)</f>
        <v>3.8032077539952689</v>
      </c>
      <c r="L4" s="63">
        <v>713.64</v>
      </c>
      <c r="M4" s="64">
        <f>SUM(L4/$D$9)</f>
        <v>4.1172330237119938</v>
      </c>
      <c r="N4" s="63">
        <v>713.64</v>
      </c>
      <c r="O4" s="64">
        <f>SUM(N4/$D$9)</f>
        <v>4.1172330237119938</v>
      </c>
      <c r="P4" s="63">
        <v>713.64</v>
      </c>
      <c r="Q4" s="64">
        <f>SUM(P4/$D$9)</f>
        <v>4.1172330237119938</v>
      </c>
      <c r="R4" s="63">
        <v>713.64</v>
      </c>
      <c r="S4" s="64">
        <f>SUM(R4/$D$9)</f>
        <v>4.1172330237119938</v>
      </c>
      <c r="T4" s="63">
        <v>774.11</v>
      </c>
      <c r="U4" s="64">
        <f>SUM(T4/$D$9)</f>
        <v>4.4661051174061042</v>
      </c>
      <c r="V4" s="63">
        <v>774.11</v>
      </c>
      <c r="W4" s="64">
        <f>SUM(V4/$D$9)</f>
        <v>4.4661051174061042</v>
      </c>
      <c r="X4" s="63">
        <v>774.11</v>
      </c>
      <c r="Y4" s="64">
        <f>SUM(X4/$D$9)</f>
        <v>4.4661051174061042</v>
      </c>
      <c r="Z4" s="63">
        <v>774.11</v>
      </c>
      <c r="AA4" s="64">
        <f>SUM(Z4/$D$9)</f>
        <v>4.4661051174061042</v>
      </c>
      <c r="AB4" s="63">
        <v>846.68</v>
      </c>
      <c r="AC4" s="64">
        <f>SUM(AB4/$D$9)</f>
        <v>4.8847862458893436</v>
      </c>
    </row>
    <row r="5" spans="1:29">
      <c r="A5" s="61" t="s">
        <v>1</v>
      </c>
      <c r="B5" s="62"/>
      <c r="C5" s="62"/>
      <c r="D5" s="63">
        <v>513.96</v>
      </c>
      <c r="E5" s="64">
        <f>SUM(D5/$D$9)</f>
        <v>2.9652108694397969</v>
      </c>
      <c r="F5" s="63">
        <v>513.96</v>
      </c>
      <c r="G5" s="64">
        <f>SUM(F5/$D$9)</f>
        <v>2.9652108694397969</v>
      </c>
      <c r="H5" s="63">
        <v>513.96</v>
      </c>
      <c r="I5" s="64">
        <f>SUM(H5/$D$9)</f>
        <v>2.9652108694397969</v>
      </c>
      <c r="J5" s="63">
        <v>513.96</v>
      </c>
      <c r="K5" s="64">
        <f>SUM(J5/$D$9)</f>
        <v>2.9652108694397969</v>
      </c>
      <c r="L5" s="63">
        <v>515.41999999999996</v>
      </c>
      <c r="M5" s="64">
        <f>SUM(L5/$D$9)</f>
        <v>2.9736341083482372</v>
      </c>
      <c r="N5" s="63">
        <v>515.41999999999996</v>
      </c>
      <c r="O5" s="64">
        <f>SUM(N5/$D$9)</f>
        <v>2.9736341083482372</v>
      </c>
      <c r="P5" s="63">
        <v>515.41999999999996</v>
      </c>
      <c r="Q5" s="64">
        <f>SUM(P5/$D$9)</f>
        <v>2.9736341083482372</v>
      </c>
      <c r="R5" s="63">
        <v>515.41999999999996</v>
      </c>
      <c r="S5" s="64">
        <f>SUM(R5/$D$9)</f>
        <v>2.9736341083482372</v>
      </c>
      <c r="T5" s="63">
        <v>517.5</v>
      </c>
      <c r="U5" s="64">
        <f>SUM(T5/$D$9)</f>
        <v>2.9856343391219058</v>
      </c>
      <c r="V5" s="63">
        <v>517.5</v>
      </c>
      <c r="W5" s="64">
        <f>SUM(V5/$D$9)</f>
        <v>2.9856343391219058</v>
      </c>
      <c r="X5" s="63">
        <v>517.5</v>
      </c>
      <c r="Y5" s="64">
        <f>SUM(X5/$D$9)</f>
        <v>2.9856343391219058</v>
      </c>
      <c r="Z5" s="63">
        <v>517.5</v>
      </c>
      <c r="AA5" s="64">
        <f>SUM(Z5/$D$9)</f>
        <v>2.9856343391219058</v>
      </c>
      <c r="AB5" s="63">
        <v>518.53</v>
      </c>
      <c r="AC5" s="64">
        <f>SUM(AB5/$D$9)</f>
        <v>2.9915767610915589</v>
      </c>
    </row>
    <row r="6" spans="1:29">
      <c r="A6" s="61" t="s">
        <v>2</v>
      </c>
      <c r="B6" s="62"/>
      <c r="C6" s="62"/>
      <c r="D6" s="63">
        <v>10.33</v>
      </c>
      <c r="E6" s="64">
        <f>SUM(D6/$D$9)</f>
        <v>5.9597299948075923E-2</v>
      </c>
      <c r="F6" s="63">
        <v>10.33</v>
      </c>
      <c r="G6" s="64">
        <f>SUM(F6/$D$9)</f>
        <v>5.9597299948075923E-2</v>
      </c>
      <c r="H6" s="63">
        <v>10.33</v>
      </c>
      <c r="I6" s="64">
        <f>SUM(H6/$D$9)</f>
        <v>5.9597299948075923E-2</v>
      </c>
      <c r="J6" s="63">
        <v>10.33</v>
      </c>
      <c r="K6" s="64">
        <f>SUM(J6/$D$9)</f>
        <v>5.9597299948075923E-2</v>
      </c>
      <c r="L6" s="63">
        <v>10.33</v>
      </c>
      <c r="M6" s="64">
        <f>SUM(L6/$D$9)</f>
        <v>5.9597299948075923E-2</v>
      </c>
      <c r="N6" s="63">
        <v>10.33</v>
      </c>
      <c r="O6" s="64">
        <f>SUM(N6/$D$9)</f>
        <v>5.9597299948075923E-2</v>
      </c>
      <c r="P6" s="63">
        <v>10.33</v>
      </c>
      <c r="Q6" s="64">
        <f>SUM(P6/$D$9)</f>
        <v>5.9597299948075923E-2</v>
      </c>
      <c r="R6" s="63">
        <v>10.33</v>
      </c>
      <c r="S6" s="64">
        <f>SUM(R6/$D$9)</f>
        <v>5.9597299948075923E-2</v>
      </c>
      <c r="T6" s="63">
        <v>10.33</v>
      </c>
      <c r="U6" s="64">
        <f>SUM(T6/$D$9)</f>
        <v>5.9597299948075923E-2</v>
      </c>
      <c r="V6" s="63">
        <v>10.33</v>
      </c>
      <c r="W6" s="64">
        <f>SUM(V6/$D$9)</f>
        <v>5.9597299948075923E-2</v>
      </c>
      <c r="X6" s="63">
        <v>10.33</v>
      </c>
      <c r="Y6" s="64">
        <f>SUM(X6/$D$9)</f>
        <v>5.9597299948075923E-2</v>
      </c>
      <c r="Z6" s="63">
        <v>10.33</v>
      </c>
      <c r="AA6" s="64">
        <f>SUM(Z6/$D$9)</f>
        <v>5.9597299948075923E-2</v>
      </c>
      <c r="AB6" s="63">
        <v>10.33</v>
      </c>
      <c r="AC6" s="64">
        <f>SUM(AB6/$D$9)</f>
        <v>5.9597299948075923E-2</v>
      </c>
    </row>
    <row r="7" spans="1:29">
      <c r="A7" s="61" t="s">
        <v>30</v>
      </c>
      <c r="B7" s="62"/>
      <c r="C7" s="62"/>
      <c r="D7" s="63">
        <v>8.9499999999999993</v>
      </c>
      <c r="E7" s="64">
        <f>SUM(D7/$D$9)</f>
        <v>5.1635608377084169E-2</v>
      </c>
      <c r="F7" s="63">
        <v>8.9499999999999993</v>
      </c>
      <c r="G7" s="64">
        <f>SUM(F7/$D$9)</f>
        <v>5.1635608377084169E-2</v>
      </c>
      <c r="H7" s="63">
        <v>8.9499999999999993</v>
      </c>
      <c r="I7" s="64">
        <f>SUM(H7/$D$9)</f>
        <v>5.1635608377084169E-2</v>
      </c>
      <c r="J7" s="63">
        <v>8.9499999999999993</v>
      </c>
      <c r="K7" s="64">
        <f>SUM(J7/$D$9)</f>
        <v>5.1635608377084169E-2</v>
      </c>
      <c r="L7" s="63">
        <v>8.9499999999999993</v>
      </c>
      <c r="M7" s="64">
        <f>SUM(L7/$D$9)</f>
        <v>5.1635608377084169E-2</v>
      </c>
      <c r="N7" s="63">
        <v>8.9499999999999993</v>
      </c>
      <c r="O7" s="64">
        <f>SUM(N7/$D$9)</f>
        <v>5.1635608377084169E-2</v>
      </c>
      <c r="P7" s="63">
        <v>8.9499999999999993</v>
      </c>
      <c r="Q7" s="64">
        <f>SUM(P7/$D$9)</f>
        <v>5.1635608377084169E-2</v>
      </c>
      <c r="R7" s="63">
        <v>8.9499999999999993</v>
      </c>
      <c r="S7" s="64">
        <f>SUM(R7/$D$9)</f>
        <v>5.1635608377084169E-2</v>
      </c>
      <c r="T7" s="63">
        <v>8.9499999999999993</v>
      </c>
      <c r="U7" s="64">
        <f>SUM(T7/$D$9)</f>
        <v>5.1635608377084169E-2</v>
      </c>
      <c r="V7" s="63">
        <v>8.9499999999999993</v>
      </c>
      <c r="W7" s="64">
        <f>SUM(V7/$D$9)</f>
        <v>5.1635608377084169E-2</v>
      </c>
      <c r="X7" s="63">
        <v>8.9499999999999993</v>
      </c>
      <c r="Y7" s="64">
        <f>SUM(X7/$D$9)</f>
        <v>5.1635608377084169E-2</v>
      </c>
      <c r="Z7" s="63">
        <v>8.9499999999999993</v>
      </c>
      <c r="AA7" s="64">
        <f>SUM(Z7/$D$9)</f>
        <v>5.1635608377084169E-2</v>
      </c>
      <c r="AB7" s="63">
        <v>8.9499999999999993</v>
      </c>
      <c r="AC7" s="64">
        <f>SUM(AB7/$D$9)</f>
        <v>5.1635608377084169E-2</v>
      </c>
    </row>
    <row r="8" spans="1:29">
      <c r="A8" s="65" t="s">
        <v>3</v>
      </c>
      <c r="B8" s="66"/>
      <c r="C8" s="67"/>
      <c r="D8" s="68">
        <f t="shared" ref="D8:AC8" si="0">SUM(D4:D7)</f>
        <v>1192.45</v>
      </c>
      <c r="E8" s="69">
        <f t="shared" si="0"/>
        <v>6.879651531760226</v>
      </c>
      <c r="F8" s="68">
        <f t="shared" si="0"/>
        <v>1192.45</v>
      </c>
      <c r="G8" s="69">
        <f t="shared" si="0"/>
        <v>6.879651531760226</v>
      </c>
      <c r="H8" s="68">
        <f t="shared" ref="H8:M8" si="1">SUM(H4:H7)</f>
        <v>1192.45</v>
      </c>
      <c r="I8" s="69">
        <f t="shared" si="1"/>
        <v>6.879651531760226</v>
      </c>
      <c r="J8" s="68">
        <f t="shared" ref="J8:K8" si="2">SUM(J4:J7)</f>
        <v>1192.45</v>
      </c>
      <c r="K8" s="69">
        <f t="shared" si="2"/>
        <v>6.879651531760226</v>
      </c>
      <c r="L8" s="68">
        <f t="shared" si="1"/>
        <v>1248.3399999999999</v>
      </c>
      <c r="M8" s="69">
        <f t="shared" si="1"/>
        <v>7.2021000403853908</v>
      </c>
      <c r="N8" s="68">
        <f t="shared" ref="N8:O8" si="3">SUM(N4:N7)</f>
        <v>1248.3399999999999</v>
      </c>
      <c r="O8" s="69">
        <f t="shared" si="3"/>
        <v>7.2021000403853908</v>
      </c>
      <c r="P8" s="68">
        <f t="shared" ref="P8:Q8" si="4">SUM(P4:P7)</f>
        <v>1248.3399999999999</v>
      </c>
      <c r="Q8" s="69">
        <f t="shared" si="4"/>
        <v>7.2021000403853908</v>
      </c>
      <c r="R8" s="68">
        <f t="shared" si="0"/>
        <v>1248.3399999999999</v>
      </c>
      <c r="S8" s="69">
        <f t="shared" si="0"/>
        <v>7.2021000403853908</v>
      </c>
      <c r="T8" s="68">
        <f t="shared" si="0"/>
        <v>1310.89</v>
      </c>
      <c r="U8" s="69">
        <f t="shared" si="0"/>
        <v>7.5629723648531701</v>
      </c>
      <c r="V8" s="68">
        <f t="shared" ref="V8:W8" si="5">SUM(V4:V7)</f>
        <v>1310.89</v>
      </c>
      <c r="W8" s="69">
        <f t="shared" si="5"/>
        <v>7.5629723648531701</v>
      </c>
      <c r="X8" s="68">
        <f t="shared" ref="X8:Y8" si="6">SUM(X4:X7)</f>
        <v>1310.89</v>
      </c>
      <c r="Y8" s="69">
        <f t="shared" si="6"/>
        <v>7.5629723648531701</v>
      </c>
      <c r="Z8" s="68">
        <f t="shared" si="0"/>
        <v>1310.89</v>
      </c>
      <c r="AA8" s="69">
        <f t="shared" si="0"/>
        <v>7.5629723648531701</v>
      </c>
      <c r="AB8" s="68">
        <f t="shared" si="0"/>
        <v>1384.49</v>
      </c>
      <c r="AC8" s="69">
        <f t="shared" si="0"/>
        <v>7.9875959153060627</v>
      </c>
    </row>
    <row r="9" spans="1:29">
      <c r="A9" s="130" t="s">
        <v>4</v>
      </c>
      <c r="B9" s="130"/>
      <c r="C9" s="70">
        <f>D9*12</f>
        <v>2079.96</v>
      </c>
      <c r="D9" s="71">
        <v>173.33</v>
      </c>
      <c r="E9" s="72">
        <f>SUM(E8)</f>
        <v>6.879651531760226</v>
      </c>
      <c r="F9" s="71">
        <v>173.33</v>
      </c>
      <c r="G9" s="72">
        <f>SUM(G8)</f>
        <v>6.879651531760226</v>
      </c>
      <c r="H9" s="71">
        <v>173.33</v>
      </c>
      <c r="I9" s="72">
        <f>SUM(I8)</f>
        <v>6.879651531760226</v>
      </c>
      <c r="J9" s="71">
        <v>173.33</v>
      </c>
      <c r="K9" s="72">
        <f>SUM(K8)</f>
        <v>6.879651531760226</v>
      </c>
      <c r="L9" s="71">
        <v>173.33</v>
      </c>
      <c r="M9" s="72">
        <f>SUM(M8)</f>
        <v>7.2021000403853908</v>
      </c>
      <c r="N9" s="71">
        <v>173.33</v>
      </c>
      <c r="O9" s="72">
        <f>SUM(O8)</f>
        <v>7.2021000403853908</v>
      </c>
      <c r="P9" s="71">
        <v>173.33</v>
      </c>
      <c r="Q9" s="72">
        <f>SUM(Q8)</f>
        <v>7.2021000403853908</v>
      </c>
      <c r="R9" s="71">
        <v>173.33</v>
      </c>
      <c r="S9" s="72">
        <f>SUM(S8)</f>
        <v>7.2021000403853908</v>
      </c>
      <c r="T9" s="71">
        <v>173.33</v>
      </c>
      <c r="U9" s="72">
        <f>SUM(U8)</f>
        <v>7.5629723648531701</v>
      </c>
      <c r="V9" s="71">
        <v>173.33</v>
      </c>
      <c r="W9" s="72">
        <f>SUM(W8)</f>
        <v>7.5629723648531701</v>
      </c>
      <c r="X9" s="71">
        <v>173.33</v>
      </c>
      <c r="Y9" s="72">
        <f>SUM(Y8)</f>
        <v>7.5629723648531701</v>
      </c>
      <c r="Z9" s="71">
        <v>173.33</v>
      </c>
      <c r="AA9" s="72">
        <f>SUM(AA8)</f>
        <v>7.5629723648531701</v>
      </c>
      <c r="AB9" s="71">
        <v>173.33</v>
      </c>
      <c r="AC9" s="72">
        <f>SUM(AC8)</f>
        <v>7.9875959153060627</v>
      </c>
    </row>
    <row r="10" spans="1:29" s="76" customFormat="1" ht="7.5" customHeight="1">
      <c r="A10" s="73"/>
      <c r="B10" s="73"/>
      <c r="C10" s="74"/>
      <c r="D10" s="73"/>
      <c r="E10" s="75"/>
      <c r="F10" s="73"/>
      <c r="G10" s="75"/>
      <c r="H10" s="73"/>
      <c r="I10" s="75"/>
      <c r="J10" s="73"/>
      <c r="K10" s="75"/>
      <c r="L10" s="73"/>
      <c r="M10" s="75"/>
      <c r="N10" s="73"/>
      <c r="O10" s="75"/>
      <c r="P10" s="73"/>
      <c r="Q10" s="75"/>
      <c r="R10" s="73"/>
      <c r="S10" s="75"/>
      <c r="T10" s="73"/>
      <c r="U10" s="75"/>
      <c r="V10" s="73"/>
      <c r="W10" s="75"/>
      <c r="X10" s="73"/>
      <c r="Y10" s="75"/>
      <c r="Z10" s="73"/>
      <c r="AA10" s="75"/>
      <c r="AB10" s="73"/>
      <c r="AC10" s="75"/>
    </row>
    <row r="11" spans="1:29">
      <c r="A11" s="119" t="s">
        <v>12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</row>
    <row r="12" spans="1:29" ht="22.5">
      <c r="A12" s="77" t="s">
        <v>5</v>
      </c>
      <c r="B12" s="78" t="s">
        <v>6</v>
      </c>
      <c r="C12" s="79" t="s">
        <v>36</v>
      </c>
      <c r="D12" s="80" t="s">
        <v>62</v>
      </c>
      <c r="E12" s="81" t="s">
        <v>11</v>
      </c>
      <c r="F12" s="80" t="s">
        <v>62</v>
      </c>
      <c r="G12" s="81" t="s">
        <v>11</v>
      </c>
      <c r="H12" s="80" t="s">
        <v>62</v>
      </c>
      <c r="I12" s="81" t="s">
        <v>11</v>
      </c>
      <c r="J12" s="80" t="s">
        <v>62</v>
      </c>
      <c r="K12" s="81" t="s">
        <v>11</v>
      </c>
      <c r="L12" s="80" t="s">
        <v>62</v>
      </c>
      <c r="M12" s="81" t="s">
        <v>11</v>
      </c>
      <c r="N12" s="80" t="s">
        <v>62</v>
      </c>
      <c r="O12" s="81" t="s">
        <v>11</v>
      </c>
      <c r="P12" s="80" t="s">
        <v>62</v>
      </c>
      <c r="Q12" s="81" t="s">
        <v>11</v>
      </c>
      <c r="R12" s="80" t="s">
        <v>62</v>
      </c>
      <c r="S12" s="81" t="s">
        <v>11</v>
      </c>
      <c r="T12" s="80" t="s">
        <v>62</v>
      </c>
      <c r="U12" s="81" t="s">
        <v>11</v>
      </c>
      <c r="V12" s="80" t="s">
        <v>62</v>
      </c>
      <c r="W12" s="81" t="s">
        <v>11</v>
      </c>
      <c r="X12" s="80" t="s">
        <v>62</v>
      </c>
      <c r="Y12" s="81" t="s">
        <v>11</v>
      </c>
      <c r="Z12" s="80" t="s">
        <v>62</v>
      </c>
      <c r="AA12" s="81" t="s">
        <v>11</v>
      </c>
      <c r="AB12" s="80" t="s">
        <v>62</v>
      </c>
      <c r="AC12" s="81" t="s">
        <v>11</v>
      </c>
    </row>
    <row r="13" spans="1:29">
      <c r="A13" s="122" t="s">
        <v>44</v>
      </c>
      <c r="B13" s="122"/>
      <c r="C13" s="82">
        <f>SUM(B41)</f>
        <v>1834.63</v>
      </c>
      <c r="D13" s="83">
        <f>SUM($C$13/12)</f>
        <v>152.88583333333335</v>
      </c>
      <c r="E13" s="84">
        <f>SUM(D8/$C$13)</f>
        <v>0.64996756839253689</v>
      </c>
      <c r="F13" s="85">
        <f>SUM($C$13/12)</f>
        <v>152.88583333333335</v>
      </c>
      <c r="G13" s="84">
        <f>SUM(F8/$C$13)</f>
        <v>0.64996756839253689</v>
      </c>
      <c r="H13" s="85">
        <f>SUM($C$13/12)</f>
        <v>152.88583333333335</v>
      </c>
      <c r="I13" s="84">
        <f>SUM(H8/$C$13)</f>
        <v>0.64996756839253689</v>
      </c>
      <c r="J13" s="85">
        <f>SUM($C$13/12)</f>
        <v>152.88583333333335</v>
      </c>
      <c r="K13" s="84">
        <f>SUM(J8/$C$13)</f>
        <v>0.64996756839253689</v>
      </c>
      <c r="L13" s="85">
        <f>SUM($C$13/12)</f>
        <v>152.88583333333335</v>
      </c>
      <c r="M13" s="84">
        <f>SUM(L8/$C$13)</f>
        <v>0.68043147664651715</v>
      </c>
      <c r="N13" s="85">
        <f>SUM($C$13/12)</f>
        <v>152.88583333333335</v>
      </c>
      <c r="O13" s="84">
        <f>SUM(N8/$C$13)</f>
        <v>0.68043147664651715</v>
      </c>
      <c r="P13" s="85">
        <f>SUM($C$13/12)</f>
        <v>152.88583333333335</v>
      </c>
      <c r="Q13" s="84">
        <f>SUM(P8/$C$13)</f>
        <v>0.68043147664651715</v>
      </c>
      <c r="R13" s="85">
        <f>SUM($C$13/12)</f>
        <v>152.88583333333335</v>
      </c>
      <c r="S13" s="84">
        <f>SUM(R8/$C$13)</f>
        <v>0.68043147664651715</v>
      </c>
      <c r="T13" s="85">
        <f>SUM($C$13/12)</f>
        <v>152.88583333333335</v>
      </c>
      <c r="U13" s="84">
        <f>SUM(T8/$C$13)</f>
        <v>0.71452554466023122</v>
      </c>
      <c r="V13" s="85">
        <f>SUM($C$13/12)</f>
        <v>152.88583333333335</v>
      </c>
      <c r="W13" s="84">
        <f>SUM(V8/$C$13)</f>
        <v>0.71452554466023122</v>
      </c>
      <c r="X13" s="85">
        <f>SUM($C$13/12)</f>
        <v>152.88583333333335</v>
      </c>
      <c r="Y13" s="84">
        <f>SUM(X8/$C$13)</f>
        <v>0.71452554466023122</v>
      </c>
      <c r="Z13" s="85">
        <f>SUM($C$13/12)</f>
        <v>152.88583333333335</v>
      </c>
      <c r="AA13" s="84">
        <f>SUM(Z8/$C$13)</f>
        <v>0.71452554466023122</v>
      </c>
      <c r="AB13" s="85">
        <f>SUM($C$13/12)</f>
        <v>152.88583333333335</v>
      </c>
      <c r="AC13" s="84">
        <f>SUM(AB8/$C$13)</f>
        <v>0.75464262548851813</v>
      </c>
    </row>
    <row r="14" spans="1:29">
      <c r="A14" s="124" t="s">
        <v>26</v>
      </c>
      <c r="B14" s="125"/>
      <c r="C14" s="82">
        <f>SUM(C13)</f>
        <v>1834.63</v>
      </c>
      <c r="D14" s="83">
        <f>SUM($C$14/12)</f>
        <v>152.88583333333335</v>
      </c>
      <c r="E14" s="86">
        <f>SUM($D$8/$C$14)</f>
        <v>0.64996756839253689</v>
      </c>
      <c r="F14" s="85">
        <f>SUM($C$14/12)</f>
        <v>152.88583333333335</v>
      </c>
      <c r="G14" s="86">
        <f>SUM($D$8/$C$14)</f>
        <v>0.64996756839253689</v>
      </c>
      <c r="H14" s="85">
        <f>SUM($C$14/12)</f>
        <v>152.88583333333335</v>
      </c>
      <c r="I14" s="86">
        <f>SUM($D$8/$C$14)</f>
        <v>0.64996756839253689</v>
      </c>
      <c r="J14" s="85">
        <f>SUM($C$14/12)</f>
        <v>152.88583333333335</v>
      </c>
      <c r="K14" s="86">
        <f>SUM($D$8/$C$14)</f>
        <v>0.64996756839253689</v>
      </c>
      <c r="L14" s="85">
        <f>SUM($C$14/12)</f>
        <v>152.88583333333335</v>
      </c>
      <c r="M14" s="86">
        <f>SUM(L8/$C$14)</f>
        <v>0.68043147664651715</v>
      </c>
      <c r="N14" s="85">
        <f>SUM($C$14/12)</f>
        <v>152.88583333333335</v>
      </c>
      <c r="O14" s="86">
        <f>SUM(N8/$C$14)</f>
        <v>0.68043147664651715</v>
      </c>
      <c r="P14" s="85">
        <f>SUM($C$14/12)</f>
        <v>152.88583333333335</v>
      </c>
      <c r="Q14" s="86">
        <f>SUM(P8/$C$14)</f>
        <v>0.68043147664651715</v>
      </c>
      <c r="R14" s="85">
        <f>SUM($C$14/12)</f>
        <v>152.88583333333335</v>
      </c>
      <c r="S14" s="86">
        <f>SUM(R8/$C$14)</f>
        <v>0.68043147664651715</v>
      </c>
      <c r="T14" s="85">
        <f>SUM($C$14/12)</f>
        <v>152.88583333333335</v>
      </c>
      <c r="U14" s="86">
        <f>SUM(T8/$C$14)</f>
        <v>0.71452554466023122</v>
      </c>
      <c r="V14" s="85">
        <f>SUM($C$14/12)</f>
        <v>152.88583333333335</v>
      </c>
      <c r="W14" s="86">
        <f>SUM(V8/$C$14)</f>
        <v>0.71452554466023122</v>
      </c>
      <c r="X14" s="85">
        <f>SUM($C$14/12)</f>
        <v>152.88583333333335</v>
      </c>
      <c r="Y14" s="86">
        <f>SUM(X8/$C$14)</f>
        <v>0.71452554466023122</v>
      </c>
      <c r="Z14" s="85">
        <f>SUM($C$14/12)</f>
        <v>152.88583333333335</v>
      </c>
      <c r="AA14" s="86">
        <f>SUM(Z8/$C$14)</f>
        <v>0.71452554466023122</v>
      </c>
      <c r="AB14" s="85">
        <f>SUM($C$14/12)</f>
        <v>152.88583333333335</v>
      </c>
      <c r="AC14" s="86">
        <f>SUM(AB8/$C$14)</f>
        <v>0.75464262548851813</v>
      </c>
    </row>
    <row r="15" spans="1:29">
      <c r="A15" s="124" t="s">
        <v>13</v>
      </c>
      <c r="B15" s="129"/>
      <c r="C15" s="82">
        <v>173.33</v>
      </c>
      <c r="D15" s="87">
        <f>SUM($C$15)/12</f>
        <v>14.444166666666668</v>
      </c>
      <c r="E15" s="86">
        <f>SUM($C$15*E9/$C$14)</f>
        <v>0.64996756839253689</v>
      </c>
      <c r="F15" s="88">
        <f>SUM($C$15)/12</f>
        <v>14.444166666666668</v>
      </c>
      <c r="G15" s="86">
        <f>SUM($C$15*G9/$C$14)</f>
        <v>0.64996756839253689</v>
      </c>
      <c r="H15" s="88">
        <f>SUM($C$15)/12</f>
        <v>14.444166666666668</v>
      </c>
      <c r="I15" s="86">
        <f>SUM($C$15*I9/$C$14)</f>
        <v>0.64996756839253689</v>
      </c>
      <c r="J15" s="88">
        <f>SUM($C$15)/12</f>
        <v>14.444166666666668</v>
      </c>
      <c r="K15" s="86">
        <f>SUM($C$15*K9/$C$14)</f>
        <v>0.64996756839253689</v>
      </c>
      <c r="L15" s="88">
        <f>SUM($C$15)/12</f>
        <v>14.444166666666668</v>
      </c>
      <c r="M15" s="86">
        <f>SUM($C$15*M9/$C$14)</f>
        <v>0.68043147664651715</v>
      </c>
      <c r="N15" s="88">
        <f>SUM($C$15)/12</f>
        <v>14.444166666666668</v>
      </c>
      <c r="O15" s="86">
        <f>SUM($C$15*O9/$C$14)</f>
        <v>0.68043147664651715</v>
      </c>
      <c r="P15" s="88">
        <f>SUM($C$15)/12</f>
        <v>14.444166666666668</v>
      </c>
      <c r="Q15" s="86">
        <f>SUM($C$15*Q9/$C$14)</f>
        <v>0.68043147664651715</v>
      </c>
      <c r="R15" s="88">
        <f>SUM($C$15)/12</f>
        <v>14.444166666666668</v>
      </c>
      <c r="S15" s="86">
        <f>SUM($C$15*S9/$C$14)</f>
        <v>0.68043147664651715</v>
      </c>
      <c r="T15" s="88">
        <f>SUM($C$15)/12</f>
        <v>14.444166666666668</v>
      </c>
      <c r="U15" s="86">
        <f>SUM($C$15*U9/$C$14)</f>
        <v>0.71452554466023122</v>
      </c>
      <c r="V15" s="88">
        <f>SUM($C$15)/12</f>
        <v>14.444166666666668</v>
      </c>
      <c r="W15" s="86">
        <f>SUM($C$15*W9/$C$14)</f>
        <v>0.71452554466023122</v>
      </c>
      <c r="X15" s="88">
        <f>SUM($C$15)/12</f>
        <v>14.444166666666668</v>
      </c>
      <c r="Y15" s="86">
        <f>SUM($C$15*Y9/$C$14)</f>
        <v>0.71452554466023122</v>
      </c>
      <c r="Z15" s="88">
        <f>SUM($C$15)/12</f>
        <v>14.444166666666668</v>
      </c>
      <c r="AA15" s="86">
        <f>SUM($C$15*AA9/$C$14)</f>
        <v>0.71452554466023122</v>
      </c>
      <c r="AB15" s="88">
        <f>SUM($C$15)/12</f>
        <v>14.444166666666668</v>
      </c>
      <c r="AC15" s="86">
        <f>SUM($C$15*AC9/$C$14)</f>
        <v>0.75464262548851813</v>
      </c>
    </row>
    <row r="16" spans="1:29">
      <c r="A16" s="124" t="s">
        <v>14</v>
      </c>
      <c r="B16" s="129"/>
      <c r="C16" s="82">
        <v>40</v>
      </c>
      <c r="D16" s="87">
        <f>SUM($C$16)/12</f>
        <v>3.3333333333333335</v>
      </c>
      <c r="E16" s="86">
        <f>SUM($C$16*E9/$C$14)</f>
        <v>0.14999540030982214</v>
      </c>
      <c r="F16" s="88">
        <f>SUM($C$16)/12</f>
        <v>3.3333333333333335</v>
      </c>
      <c r="G16" s="86">
        <f>SUM($C$16*G9/$C$14)</f>
        <v>0.14999540030982214</v>
      </c>
      <c r="H16" s="88">
        <f>SUM($C$16)/12</f>
        <v>3.3333333333333335</v>
      </c>
      <c r="I16" s="86">
        <f>SUM($C$16*I9/$C$14)</f>
        <v>0.14999540030982214</v>
      </c>
      <c r="J16" s="88">
        <f>SUM($C$16)/12</f>
        <v>3.3333333333333335</v>
      </c>
      <c r="K16" s="86">
        <f>SUM($C$16*K9/$C$14)</f>
        <v>0.14999540030982214</v>
      </c>
      <c r="L16" s="88">
        <f>SUM($C$16)/12</f>
        <v>3.3333333333333335</v>
      </c>
      <c r="M16" s="86">
        <f>SUM($C$16*M9/$C$14)</f>
        <v>0.15702566818127667</v>
      </c>
      <c r="N16" s="88">
        <f>SUM($C$16)/12</f>
        <v>3.3333333333333335</v>
      </c>
      <c r="O16" s="86">
        <f>SUM($C$16*O9/$C$14)</f>
        <v>0.15702566818127667</v>
      </c>
      <c r="P16" s="88">
        <f>SUM($C$16)/12</f>
        <v>3.3333333333333335</v>
      </c>
      <c r="Q16" s="86">
        <f>SUM($C$16*Q9/$C$14)</f>
        <v>0.15702566818127667</v>
      </c>
      <c r="R16" s="88">
        <f>SUM($C$16)/12</f>
        <v>3.3333333333333335</v>
      </c>
      <c r="S16" s="86">
        <f>SUM($C$16*S9/$C$14)</f>
        <v>0.15702566818127667</v>
      </c>
      <c r="T16" s="88">
        <f>SUM($C$16)/12</f>
        <v>3.3333333333333335</v>
      </c>
      <c r="U16" s="86">
        <f>SUM($C$16*U9/$C$14)</f>
        <v>0.1648936813385406</v>
      </c>
      <c r="V16" s="88">
        <f>SUM($C$16)/12</f>
        <v>3.3333333333333335</v>
      </c>
      <c r="W16" s="86">
        <f>SUM($C$16*W9/$C$14)</f>
        <v>0.1648936813385406</v>
      </c>
      <c r="X16" s="88">
        <f>SUM($C$16)/12</f>
        <v>3.3333333333333335</v>
      </c>
      <c r="Y16" s="86">
        <f>SUM($C$16*Y9/$C$14)</f>
        <v>0.1648936813385406</v>
      </c>
      <c r="Z16" s="88">
        <f>SUM($C$16)/12</f>
        <v>3.3333333333333335</v>
      </c>
      <c r="AA16" s="86">
        <f>SUM($C$16*AA9/$C$14)</f>
        <v>0.1648936813385406</v>
      </c>
      <c r="AB16" s="88">
        <f>SUM($C$16)/12</f>
        <v>3.3333333333333335</v>
      </c>
      <c r="AC16" s="86">
        <f>SUM($C$16*AC9/$C$14)</f>
        <v>0.17415164725979759</v>
      </c>
    </row>
    <row r="17" spans="1:29">
      <c r="A17" s="124" t="s">
        <v>15</v>
      </c>
      <c r="B17" s="129"/>
      <c r="C17" s="82">
        <v>32</v>
      </c>
      <c r="D17" s="87">
        <f>SUM($C$17)/12</f>
        <v>2.6666666666666665</v>
      </c>
      <c r="E17" s="86">
        <f>SUM($C$17*E9/$C$14)</f>
        <v>0.11999632024785772</v>
      </c>
      <c r="F17" s="88">
        <f>SUM($C$17)/12</f>
        <v>2.6666666666666665</v>
      </c>
      <c r="G17" s="86">
        <f>SUM($C$17*G9/$C$14)</f>
        <v>0.11999632024785772</v>
      </c>
      <c r="H17" s="88">
        <f>SUM($C$17)/12</f>
        <v>2.6666666666666665</v>
      </c>
      <c r="I17" s="86">
        <f>SUM($C$17*I9/$C$14)</f>
        <v>0.11999632024785772</v>
      </c>
      <c r="J17" s="88">
        <f>SUM($C$17)/12</f>
        <v>2.6666666666666665</v>
      </c>
      <c r="K17" s="86">
        <f>SUM($C$17*K9/$C$14)</f>
        <v>0.11999632024785772</v>
      </c>
      <c r="L17" s="88">
        <f>SUM($C$17)/12</f>
        <v>2.6666666666666665</v>
      </c>
      <c r="M17" s="86">
        <f>SUM($C$17*M9/$C$14)</f>
        <v>0.12562053454502134</v>
      </c>
      <c r="N17" s="88">
        <f>SUM($C$17)/12</f>
        <v>2.6666666666666665</v>
      </c>
      <c r="O17" s="86">
        <f>SUM($C$17*O9/$C$14)</f>
        <v>0.12562053454502134</v>
      </c>
      <c r="P17" s="88">
        <f>SUM($C$17)/12</f>
        <v>2.6666666666666665</v>
      </c>
      <c r="Q17" s="86">
        <f>SUM($C$17*Q9/$C$14)</f>
        <v>0.12562053454502134</v>
      </c>
      <c r="R17" s="88">
        <f>SUM($C$17)/12</f>
        <v>2.6666666666666665</v>
      </c>
      <c r="S17" s="86">
        <f>SUM($C$17*S9/$C$14)</f>
        <v>0.12562053454502134</v>
      </c>
      <c r="T17" s="88">
        <f>SUM($C$17)/12</f>
        <v>2.6666666666666665</v>
      </c>
      <c r="U17" s="86">
        <f>SUM($C$17*U9/$C$14)</f>
        <v>0.13191494507083251</v>
      </c>
      <c r="V17" s="88">
        <f>SUM($C$17)/12</f>
        <v>2.6666666666666665</v>
      </c>
      <c r="W17" s="86">
        <f>SUM($C$17*W9/$C$14)</f>
        <v>0.13191494507083251</v>
      </c>
      <c r="X17" s="88">
        <f>SUM($C$17)/12</f>
        <v>2.6666666666666665</v>
      </c>
      <c r="Y17" s="86">
        <f>SUM($C$17*Y9/$C$14)</f>
        <v>0.13191494507083251</v>
      </c>
      <c r="Z17" s="88">
        <f>SUM($C$17)/12</f>
        <v>2.6666666666666665</v>
      </c>
      <c r="AA17" s="86">
        <f>SUM($C$17*AA9/$C$14)</f>
        <v>0.13191494507083251</v>
      </c>
      <c r="AB17" s="88">
        <f>SUM($C$17)/12</f>
        <v>2.6666666666666665</v>
      </c>
      <c r="AC17" s="86">
        <f>SUM($C$17*AC9/$C$14)</f>
        <v>0.1393213178078381</v>
      </c>
    </row>
    <row r="18" spans="1:29">
      <c r="A18" s="124" t="s">
        <v>16</v>
      </c>
      <c r="B18" s="129"/>
      <c r="C18" s="82">
        <v>0</v>
      </c>
      <c r="D18" s="87">
        <f>SUM($C$18)/12</f>
        <v>0</v>
      </c>
      <c r="E18" s="86">
        <f>SUM($C$18*E9/$C$14)</f>
        <v>0</v>
      </c>
      <c r="F18" s="88">
        <f>SUM($C$18)/12</f>
        <v>0</v>
      </c>
      <c r="G18" s="86">
        <f>SUM($C$18*G9/$C$14)</f>
        <v>0</v>
      </c>
      <c r="H18" s="88">
        <f>SUM($C$18)/12</f>
        <v>0</v>
      </c>
      <c r="I18" s="86">
        <f>SUM($C$18*I9/$C$14)</f>
        <v>0</v>
      </c>
      <c r="J18" s="88">
        <f>SUM($C$18)/12</f>
        <v>0</v>
      </c>
      <c r="K18" s="86">
        <f>SUM($C$18*K9/$C$14)</f>
        <v>0</v>
      </c>
      <c r="L18" s="88">
        <f>SUM($C$18)/12</f>
        <v>0</v>
      </c>
      <c r="M18" s="86">
        <f>SUM($C$18*M9/$C$14)</f>
        <v>0</v>
      </c>
      <c r="N18" s="88">
        <f>SUM($C$18)/12</f>
        <v>0</v>
      </c>
      <c r="O18" s="86">
        <f>SUM($C$18*O9/$C$14)</f>
        <v>0</v>
      </c>
      <c r="P18" s="88">
        <f>SUM($C$18)/12</f>
        <v>0</v>
      </c>
      <c r="Q18" s="86">
        <f>SUM($C$18*Q9/$C$14)</f>
        <v>0</v>
      </c>
      <c r="R18" s="88">
        <f>SUM($C$18)/12</f>
        <v>0</v>
      </c>
      <c r="S18" s="86">
        <f>SUM($C$18*S9/$C$14)</f>
        <v>0</v>
      </c>
      <c r="T18" s="88">
        <f>SUM($C$18)/12</f>
        <v>0</v>
      </c>
      <c r="U18" s="86">
        <f>SUM($C$18*U9/$C$14)</f>
        <v>0</v>
      </c>
      <c r="V18" s="88">
        <f>SUM($C$18)/12</f>
        <v>0</v>
      </c>
      <c r="W18" s="86">
        <f>SUM($C$18*W9/$C$14)</f>
        <v>0</v>
      </c>
      <c r="X18" s="88">
        <f>SUM($C$18)/12</f>
        <v>0</v>
      </c>
      <c r="Y18" s="86">
        <f>SUM($C$18*Y9/$C$14)</f>
        <v>0</v>
      </c>
      <c r="Z18" s="88">
        <f>SUM($C$18)/12</f>
        <v>0</v>
      </c>
      <c r="AA18" s="86">
        <f>SUM($C$18*AA9/$C$14)</f>
        <v>0</v>
      </c>
      <c r="AB18" s="88">
        <f>SUM($C$18)/12</f>
        <v>0</v>
      </c>
      <c r="AC18" s="86">
        <f>SUM($C$18*AC9/$C$14)</f>
        <v>0</v>
      </c>
    </row>
    <row r="19" spans="1:29">
      <c r="A19" s="119" t="s">
        <v>17</v>
      </c>
      <c r="B19" s="147"/>
      <c r="C19" s="147"/>
      <c r="D19" s="121"/>
      <c r="E19" s="72">
        <f>SUM(E9,E13,E14,E15,E16,E17,E18)</f>
        <v>9.0995459574955149</v>
      </c>
      <c r="F19" s="75"/>
      <c r="G19" s="72">
        <f>SUM(G9,G13,G14,G15,G16,G17,G18)</f>
        <v>9.0995459574955149</v>
      </c>
      <c r="H19" s="75"/>
      <c r="I19" s="72">
        <f>SUM(I9,I13,I14,I15,I16,I17,I18)</f>
        <v>9.0995459574955149</v>
      </c>
      <c r="J19" s="75"/>
      <c r="K19" s="72">
        <f>SUM(K9,K13,K14,K15,K16,K17,K18)</f>
        <v>9.0995459574955149</v>
      </c>
      <c r="M19" s="72">
        <f>SUM(M9,M13,M14,M15,M16,M17,M18)</f>
        <v>9.5260406730512397</v>
      </c>
      <c r="O19" s="72">
        <f>SUM(O9,O13,O14,O15,O16,O17,O18)</f>
        <v>9.5260406730512397</v>
      </c>
      <c r="Q19" s="72">
        <f>SUM(Q9,Q13,Q14,Q15,Q16,Q17,Q18)</f>
        <v>9.5260406730512397</v>
      </c>
      <c r="S19" s="72">
        <f>SUM(S9,S13,S14,S15,S16,S17,S18)</f>
        <v>9.5260406730512397</v>
      </c>
      <c r="U19" s="72">
        <f>SUM(U9,U13,U14,U15,U16,U17,U18)</f>
        <v>10.003357625243238</v>
      </c>
      <c r="W19" s="72">
        <f>SUM(W9,W13,W14,W15,W16,W17,W18)</f>
        <v>10.003357625243238</v>
      </c>
      <c r="Y19" s="72">
        <f>SUM(Y9,Y13,Y14,Y15,Y16,Y17,Y18)</f>
        <v>10.003357625243238</v>
      </c>
      <c r="AA19" s="72">
        <f>SUM(AA9,AA13,AA14,AA15,AA16,AA17,AA18)</f>
        <v>10.003357625243238</v>
      </c>
      <c r="AC19" s="72">
        <f>SUM(AC9,AC13,AC14,AC15,AC16,AC17,AC18)</f>
        <v>10.564996756839253</v>
      </c>
    </row>
    <row r="20" spans="1:29" ht="5.25" customHeight="1">
      <c r="A20" s="122"/>
      <c r="B20" s="122"/>
      <c r="C20" s="122"/>
      <c r="D20" s="122"/>
      <c r="E20" s="122"/>
      <c r="F20" s="89"/>
      <c r="G20" s="90"/>
      <c r="H20" s="89"/>
      <c r="I20" s="90"/>
      <c r="J20" s="89"/>
      <c r="K20" s="90"/>
    </row>
    <row r="21" spans="1:29">
      <c r="A21" s="131" t="s">
        <v>18</v>
      </c>
      <c r="B21" s="131"/>
      <c r="C21" s="131"/>
      <c r="D21" s="131"/>
      <c r="E21" s="72">
        <f>SUM(E19)/13.5</f>
        <v>0.67404044129596408</v>
      </c>
      <c r="F21" s="75"/>
      <c r="G21" s="72">
        <f>SUM(G19)/13.5</f>
        <v>0.67404044129596408</v>
      </c>
      <c r="H21" s="75"/>
      <c r="I21" s="72">
        <f>SUM(I19)/13.5</f>
        <v>0.67404044129596408</v>
      </c>
      <c r="J21" s="75"/>
      <c r="K21" s="72">
        <f>SUM(K19)/13.5</f>
        <v>0.67404044129596408</v>
      </c>
      <c r="M21" s="72">
        <f>SUM(M19)/13.5</f>
        <v>0.70563264244823998</v>
      </c>
      <c r="O21" s="72">
        <f>SUM(O19)/13.5</f>
        <v>0.70563264244823998</v>
      </c>
      <c r="Q21" s="72">
        <f>SUM(Q19)/13.5</f>
        <v>0.70563264244823998</v>
      </c>
      <c r="S21" s="72">
        <f>SUM(S19)/13.5</f>
        <v>0.70563264244823998</v>
      </c>
      <c r="U21" s="72">
        <f>SUM(U19)/13.5</f>
        <v>0.74098945372172131</v>
      </c>
      <c r="W21" s="72">
        <f>SUM(W19)/13.5</f>
        <v>0.74098945372172131</v>
      </c>
      <c r="Y21" s="72">
        <f>SUM(Y19)/13.5</f>
        <v>0.74098945372172131</v>
      </c>
      <c r="AA21" s="72">
        <f>SUM(AA19)/13.5</f>
        <v>0.74098945372172131</v>
      </c>
      <c r="AC21" s="72">
        <f>SUM(AC19)/13.5</f>
        <v>0.78259235235846325</v>
      </c>
    </row>
    <row r="22" spans="1:29" s="76" customFormat="1" ht="4.5" customHeight="1">
      <c r="A22" s="89"/>
      <c r="B22" s="89"/>
      <c r="C22" s="89"/>
      <c r="D22" s="89"/>
      <c r="E22" s="91"/>
      <c r="F22" s="89"/>
      <c r="G22" s="91"/>
      <c r="H22" s="89"/>
      <c r="I22" s="91"/>
      <c r="J22" s="89"/>
      <c r="K22" s="91"/>
      <c r="M22" s="91"/>
      <c r="O22" s="91"/>
      <c r="Q22" s="91"/>
      <c r="S22" s="91"/>
      <c r="U22" s="91"/>
      <c r="W22" s="91"/>
      <c r="Y22" s="91"/>
      <c r="AA22" s="91"/>
      <c r="AC22" s="91"/>
    </row>
    <row r="23" spans="1:29">
      <c r="A23" s="139" t="s">
        <v>19</v>
      </c>
      <c r="B23" s="139"/>
      <c r="C23" s="139"/>
      <c r="D23" s="92" t="s">
        <v>40</v>
      </c>
      <c r="E23" s="93" t="s">
        <v>11</v>
      </c>
      <c r="F23" s="92" t="s">
        <v>40</v>
      </c>
      <c r="G23" s="93" t="s">
        <v>11</v>
      </c>
      <c r="H23" s="92" t="s">
        <v>40</v>
      </c>
      <c r="I23" s="93" t="s">
        <v>11</v>
      </c>
      <c r="J23" s="92" t="s">
        <v>40</v>
      </c>
      <c r="K23" s="93" t="s">
        <v>11</v>
      </c>
      <c r="L23" s="92" t="s">
        <v>40</v>
      </c>
      <c r="M23" s="93" t="s">
        <v>11</v>
      </c>
      <c r="N23" s="92" t="s">
        <v>40</v>
      </c>
      <c r="O23" s="93" t="s">
        <v>11</v>
      </c>
      <c r="P23" s="92" t="s">
        <v>40</v>
      </c>
      <c r="Q23" s="93" t="s">
        <v>11</v>
      </c>
      <c r="R23" s="92" t="s">
        <v>40</v>
      </c>
      <c r="S23" s="93" t="s">
        <v>11</v>
      </c>
      <c r="T23" s="92" t="s">
        <v>40</v>
      </c>
      <c r="U23" s="93" t="s">
        <v>11</v>
      </c>
      <c r="V23" s="92" t="s">
        <v>40</v>
      </c>
      <c r="W23" s="93" t="s">
        <v>11</v>
      </c>
      <c r="X23" s="92" t="s">
        <v>40</v>
      </c>
      <c r="Y23" s="93" t="s">
        <v>11</v>
      </c>
      <c r="Z23" s="92" t="s">
        <v>40</v>
      </c>
      <c r="AA23" s="93" t="s">
        <v>11</v>
      </c>
      <c r="AB23" s="92" t="s">
        <v>41</v>
      </c>
      <c r="AC23" s="93" t="s">
        <v>11</v>
      </c>
    </row>
    <row r="24" spans="1:29">
      <c r="A24" s="124" t="s">
        <v>21</v>
      </c>
      <c r="B24" s="129"/>
      <c r="C24" s="140"/>
      <c r="D24" s="94">
        <v>0.2868</v>
      </c>
      <c r="E24" s="64">
        <f>SUM(E19*D24)</f>
        <v>2.6097497806097136</v>
      </c>
      <c r="F24" s="94">
        <v>0.2868</v>
      </c>
      <c r="G24" s="64">
        <f>SUM(G19*F24)</f>
        <v>2.6097497806097136</v>
      </c>
      <c r="H24" s="94">
        <v>0.2868</v>
      </c>
      <c r="I24" s="64">
        <f>SUM(I19*H24)</f>
        <v>2.6097497806097136</v>
      </c>
      <c r="J24" s="94">
        <v>0.2868</v>
      </c>
      <c r="K24" s="64">
        <f>SUM(K19*J24)</f>
        <v>2.6097497806097136</v>
      </c>
      <c r="L24" s="94">
        <v>0.2868</v>
      </c>
      <c r="M24" s="64">
        <f>SUM(M19*L24)</f>
        <v>2.7320684650310954</v>
      </c>
      <c r="N24" s="94">
        <v>0.2868</v>
      </c>
      <c r="O24" s="64">
        <f>SUM(O19*N24)</f>
        <v>2.7320684650310954</v>
      </c>
      <c r="P24" s="94">
        <v>0.2868</v>
      </c>
      <c r="Q24" s="64">
        <f>SUM(Q19*P24)</f>
        <v>2.7320684650310954</v>
      </c>
      <c r="R24" s="94">
        <v>0.2868</v>
      </c>
      <c r="S24" s="64">
        <f>SUM(S19*R24)</f>
        <v>2.7320684650310954</v>
      </c>
      <c r="T24" s="94">
        <v>0.2868</v>
      </c>
      <c r="U24" s="64">
        <f>SUM(U19*T24)</f>
        <v>2.8689629669197605</v>
      </c>
      <c r="V24" s="94">
        <v>0.2868</v>
      </c>
      <c r="W24" s="64">
        <f>SUM(W19*V24)</f>
        <v>2.8689629669197605</v>
      </c>
      <c r="X24" s="94">
        <v>0.2868</v>
      </c>
      <c r="Y24" s="64">
        <f>SUM(Y19*X24)</f>
        <v>2.8689629669197605</v>
      </c>
      <c r="Z24" s="94">
        <v>0.2868</v>
      </c>
      <c r="AA24" s="64">
        <f>SUM(AA19*Z24)</f>
        <v>2.8689629669197605</v>
      </c>
      <c r="AB24" s="94">
        <v>0.2868</v>
      </c>
      <c r="AC24" s="64">
        <f>SUM(AC19*AB24)</f>
        <v>3.0300410698614977</v>
      </c>
    </row>
    <row r="25" spans="1:29" ht="33.75">
      <c r="A25" s="95" t="s">
        <v>58</v>
      </c>
      <c r="B25" s="96"/>
      <c r="C25" s="97"/>
      <c r="D25" s="94">
        <v>1.4E-2</v>
      </c>
      <c r="E25" s="64">
        <f>SUM(E19*D25)</f>
        <v>0.12739364340493722</v>
      </c>
      <c r="F25" s="98">
        <v>1.4E-2</v>
      </c>
      <c r="G25" s="64">
        <f>SUM(G19*F25)</f>
        <v>0.12739364340493722</v>
      </c>
      <c r="H25" s="98">
        <v>1.4E-2</v>
      </c>
      <c r="I25" s="64">
        <f>SUM(I19*H25)</f>
        <v>0.12739364340493722</v>
      </c>
      <c r="J25" s="98">
        <v>1.4E-2</v>
      </c>
      <c r="K25" s="64">
        <f>SUM(K19*J25)</f>
        <v>0.12739364340493722</v>
      </c>
      <c r="L25" s="98">
        <v>1.4E-2</v>
      </c>
      <c r="M25" s="64">
        <f>SUM(M19*L25)</f>
        <v>0.13336456942271735</v>
      </c>
      <c r="N25" s="98">
        <v>1.4E-2</v>
      </c>
      <c r="O25" s="64">
        <f>SUM(O19*N25)</f>
        <v>0.13336456942271735</v>
      </c>
      <c r="P25" s="98">
        <v>1.4E-2</v>
      </c>
      <c r="Q25" s="64">
        <f>SUM(Q19*P25)</f>
        <v>0.13336456942271735</v>
      </c>
      <c r="R25" s="98">
        <v>1.4E-2</v>
      </c>
      <c r="S25" s="64">
        <f>SUM(S19*R25)</f>
        <v>0.13336456942271735</v>
      </c>
      <c r="T25" s="98">
        <v>1.4E-2</v>
      </c>
      <c r="U25" s="64">
        <f>SUM(U19*T25)</f>
        <v>0.14004700675340534</v>
      </c>
      <c r="V25" s="98">
        <v>1.4E-2</v>
      </c>
      <c r="W25" s="64">
        <f>SUM(W19*V25)</f>
        <v>0.14004700675340534</v>
      </c>
      <c r="X25" s="98">
        <v>1.4E-2</v>
      </c>
      <c r="Y25" s="64">
        <f>SUM(Y19*X25)</f>
        <v>0.14004700675340534</v>
      </c>
      <c r="Z25" s="98">
        <v>1.4E-2</v>
      </c>
      <c r="AA25" s="64">
        <f>SUM(AA19*Z25)</f>
        <v>0.14004700675340534</v>
      </c>
      <c r="AB25" s="98">
        <v>1.4E-2</v>
      </c>
      <c r="AC25" s="64">
        <f>SUM(AC19*AB25)</f>
        <v>0.14790995459574954</v>
      </c>
    </row>
    <row r="26" spans="1:29">
      <c r="A26" s="128" t="s">
        <v>61</v>
      </c>
      <c r="B26" s="128"/>
      <c r="C26" s="128"/>
      <c r="D26" s="99">
        <v>5.0499999999999998E-3</v>
      </c>
      <c r="E26" s="100">
        <f>SUM(E19*D26)</f>
        <v>4.5952707085352346E-2</v>
      </c>
      <c r="F26" s="101">
        <v>3.9038999999999997E-2</v>
      </c>
      <c r="G26" s="100">
        <f>SUM(G19*F26)</f>
        <v>0.35523717463466736</v>
      </c>
      <c r="H26" s="101">
        <v>4.4044E-2</v>
      </c>
      <c r="I26" s="100">
        <f>SUM(I19*H26)</f>
        <v>0.40078040215193245</v>
      </c>
      <c r="J26" s="101">
        <v>6.3062999999999994E-2</v>
      </c>
      <c r="K26" s="100">
        <f>SUM(K19*J26)</f>
        <v>0.57384466671753964</v>
      </c>
      <c r="L26" s="101">
        <v>3.9038999999999997E-2</v>
      </c>
      <c r="M26" s="100">
        <f>SUM(M19*L26)</f>
        <v>0.37188710183524731</v>
      </c>
      <c r="N26" s="101">
        <v>4.4044E-2</v>
      </c>
      <c r="O26" s="100">
        <f>SUM(O19*N26)</f>
        <v>0.4195649354038688</v>
      </c>
      <c r="P26" s="101">
        <v>6.3062999999999994E-2</v>
      </c>
      <c r="Q26" s="100">
        <f>SUM(Q19*P26)</f>
        <v>0.60074070296463022</v>
      </c>
      <c r="R26" s="101">
        <v>5.0499999999999998E-3</v>
      </c>
      <c r="S26" s="100">
        <f>SUM(S19*R26)</f>
        <v>4.8106505398908761E-2</v>
      </c>
      <c r="T26" s="102">
        <v>3.9392999999999997E-2</v>
      </c>
      <c r="U26" s="100">
        <f>SUM(U19*T26)</f>
        <v>0.39406226693120683</v>
      </c>
      <c r="V26" s="102">
        <v>3.9392999999999997E-2</v>
      </c>
      <c r="W26" s="100">
        <f>SUM(W19*V26)</f>
        <v>0.39406226693120683</v>
      </c>
      <c r="X26" s="102">
        <v>4.4044E-2</v>
      </c>
      <c r="Y26" s="100">
        <f>SUM(Y19*X26)</f>
        <v>0.44058788324621317</v>
      </c>
      <c r="Z26" s="101">
        <v>5.0499999999999998E-3</v>
      </c>
      <c r="AA26" s="100">
        <f>SUM(AA19*Z26)</f>
        <v>5.0516956007478346E-2</v>
      </c>
      <c r="AB26" s="101">
        <v>5.0499999999999998E-3</v>
      </c>
      <c r="AC26" s="100">
        <f>SUM(AC19*AB26)</f>
        <v>5.3353233622038226E-2</v>
      </c>
    </row>
    <row r="27" spans="1:29">
      <c r="A27" s="144" t="s">
        <v>22</v>
      </c>
      <c r="B27" s="145"/>
      <c r="C27" s="146"/>
      <c r="D27" s="103">
        <v>0.04</v>
      </c>
      <c r="E27" s="64">
        <f>SUM(E19*D27)</f>
        <v>0.36398183829982061</v>
      </c>
      <c r="F27" s="103">
        <v>0.04</v>
      </c>
      <c r="G27" s="64">
        <f>SUM(G19*F27)</f>
        <v>0.36398183829982061</v>
      </c>
      <c r="H27" s="103">
        <v>0.04</v>
      </c>
      <c r="I27" s="64">
        <f>SUM(I19*H27)</f>
        <v>0.36398183829982061</v>
      </c>
      <c r="J27" s="103">
        <v>0.04</v>
      </c>
      <c r="K27" s="64">
        <f>SUM(K19*J27)</f>
        <v>0.36398183829982061</v>
      </c>
      <c r="L27" s="103">
        <v>0.04</v>
      </c>
      <c r="M27" s="64">
        <f>SUM(M19*L27)</f>
        <v>0.38104162692204957</v>
      </c>
      <c r="N27" s="103">
        <v>0.04</v>
      </c>
      <c r="O27" s="64">
        <f>SUM(O19*N27)</f>
        <v>0.38104162692204957</v>
      </c>
      <c r="P27" s="103">
        <v>0.04</v>
      </c>
      <c r="Q27" s="64">
        <f>SUM(Q19*P27)</f>
        <v>0.38104162692204957</v>
      </c>
      <c r="R27" s="103">
        <v>0.04</v>
      </c>
      <c r="S27" s="64">
        <f>SUM(S19*R27)</f>
        <v>0.38104162692204957</v>
      </c>
      <c r="T27" s="103">
        <v>0.04</v>
      </c>
      <c r="U27" s="64">
        <f>SUM(U19*T27)</f>
        <v>0.40013430500972952</v>
      </c>
      <c r="V27" s="103">
        <v>0.04</v>
      </c>
      <c r="W27" s="64">
        <f>SUM(W19*V27)</f>
        <v>0.40013430500972952</v>
      </c>
      <c r="X27" s="103">
        <v>0.04</v>
      </c>
      <c r="Y27" s="64">
        <f>SUM(Y19*X27)</f>
        <v>0.40013430500972952</v>
      </c>
      <c r="Z27" s="103">
        <v>0.04</v>
      </c>
      <c r="AA27" s="64">
        <f>SUM(AA19*Z27)</f>
        <v>0.40013430500972952</v>
      </c>
      <c r="AB27" s="103">
        <v>0.04</v>
      </c>
      <c r="AC27" s="64">
        <f>SUM(AC19*AB27)</f>
        <v>0.42259987027357016</v>
      </c>
    </row>
    <row r="28" spans="1:29" ht="30" customHeight="1">
      <c r="A28" s="143" t="s">
        <v>59</v>
      </c>
      <c r="B28" s="129"/>
      <c r="C28" s="125"/>
      <c r="D28" s="104">
        <v>2E-3</v>
      </c>
      <c r="E28" s="64">
        <f>SUM(E19*D28)</f>
        <v>1.8199091914991031E-2</v>
      </c>
      <c r="F28" s="104">
        <v>2E-3</v>
      </c>
      <c r="G28" s="64">
        <f>SUM(G19*F28)</f>
        <v>1.8199091914991031E-2</v>
      </c>
      <c r="H28" s="104">
        <v>2E-3</v>
      </c>
      <c r="I28" s="64">
        <f>SUM(I19*H28)</f>
        <v>1.8199091914991031E-2</v>
      </c>
      <c r="J28" s="104">
        <v>2E-3</v>
      </c>
      <c r="K28" s="64">
        <f>SUM(K19*J28)</f>
        <v>1.8199091914991031E-2</v>
      </c>
      <c r="L28" s="104">
        <v>2E-3</v>
      </c>
      <c r="M28" s="64">
        <f>SUM(M19*L28)</f>
        <v>1.9052081346102478E-2</v>
      </c>
      <c r="N28" s="104">
        <v>2E-3</v>
      </c>
      <c r="O28" s="64">
        <f>SUM(O19*N28)</f>
        <v>1.9052081346102478E-2</v>
      </c>
      <c r="P28" s="104">
        <v>2E-3</v>
      </c>
      <c r="Q28" s="64">
        <f>SUM(Q19*P28)</f>
        <v>1.9052081346102478E-2</v>
      </c>
      <c r="R28" s="104">
        <v>2E-3</v>
      </c>
      <c r="S28" s="64">
        <f>SUM(S19*R28)</f>
        <v>1.9052081346102478E-2</v>
      </c>
      <c r="T28" s="104">
        <v>2E-3</v>
      </c>
      <c r="U28" s="64">
        <f>SUM(U19*T28)</f>
        <v>2.0006715250486477E-2</v>
      </c>
      <c r="V28" s="104">
        <v>2E-3</v>
      </c>
      <c r="W28" s="64">
        <f>SUM(W19*V28)</f>
        <v>2.0006715250486477E-2</v>
      </c>
      <c r="X28" s="104">
        <v>2E-3</v>
      </c>
      <c r="Y28" s="64">
        <f>SUM(Y19*X28)</f>
        <v>2.0006715250486477E-2</v>
      </c>
      <c r="Z28" s="104">
        <v>2E-3</v>
      </c>
      <c r="AA28" s="64">
        <f>SUM(AA19*Z28)</f>
        <v>2.0006715250486477E-2</v>
      </c>
      <c r="AB28" s="104">
        <v>2E-3</v>
      </c>
      <c r="AC28" s="64">
        <f>SUM(AC19*AB28)</f>
        <v>2.1129993513678506E-2</v>
      </c>
    </row>
    <row r="29" spans="1:29" ht="28.5" customHeight="1">
      <c r="A29" s="143" t="s">
        <v>60</v>
      </c>
      <c r="B29" s="129"/>
      <c r="C29" s="129"/>
      <c r="D29" s="105">
        <v>1E-3</v>
      </c>
      <c r="E29" s="100">
        <f>SUM(E19*D29)</f>
        <v>9.0995459574955157E-3</v>
      </c>
      <c r="F29" s="105">
        <v>1E-3</v>
      </c>
      <c r="G29" s="100">
        <f>SUM(G19*F29)</f>
        <v>9.0995459574955157E-3</v>
      </c>
      <c r="H29" s="105">
        <v>1E-3</v>
      </c>
      <c r="I29" s="100">
        <f>SUM(I19*H29)</f>
        <v>9.0995459574955157E-3</v>
      </c>
      <c r="J29" s="105">
        <v>1E-3</v>
      </c>
      <c r="K29" s="100">
        <f>SUM(K19*J29)</f>
        <v>9.0995459574955157E-3</v>
      </c>
      <c r="L29" s="105">
        <v>1E-3</v>
      </c>
      <c r="M29" s="100">
        <f>SUM(M19*L29)</f>
        <v>9.5260406730512392E-3</v>
      </c>
      <c r="N29" s="105">
        <v>1E-3</v>
      </c>
      <c r="O29" s="100">
        <f>SUM(O19*N29)</f>
        <v>9.5260406730512392E-3</v>
      </c>
      <c r="P29" s="105">
        <v>1E-3</v>
      </c>
      <c r="Q29" s="100">
        <f>SUM(Q19*P29)</f>
        <v>9.5260406730512392E-3</v>
      </c>
      <c r="R29" s="105">
        <v>1E-3</v>
      </c>
      <c r="S29" s="100">
        <f>SUM(S19*R29)</f>
        <v>9.5260406730512392E-3</v>
      </c>
      <c r="T29" s="105">
        <v>1E-3</v>
      </c>
      <c r="U29" s="100">
        <f>SUM(U19*T29)</f>
        <v>1.0003357625243238E-2</v>
      </c>
      <c r="V29" s="105">
        <v>1E-3</v>
      </c>
      <c r="W29" s="100">
        <f>SUM(W19*V29)</f>
        <v>1.0003357625243238E-2</v>
      </c>
      <c r="X29" s="105">
        <v>1E-3</v>
      </c>
      <c r="Y29" s="100">
        <f>SUM(Y19*X29)</f>
        <v>1.0003357625243238E-2</v>
      </c>
      <c r="Z29" s="105">
        <v>1E-3</v>
      </c>
      <c r="AA29" s="100">
        <f>SUM(AA19*Z29)</f>
        <v>1.0003357625243238E-2</v>
      </c>
      <c r="AB29" s="105">
        <v>1E-3</v>
      </c>
      <c r="AC29" s="100">
        <f>SUM(AC19*AB29)</f>
        <v>1.0564996756839253E-2</v>
      </c>
    </row>
    <row r="30" spans="1:29">
      <c r="A30" s="133" t="s">
        <v>23</v>
      </c>
      <c r="B30" s="134"/>
      <c r="C30" s="134"/>
      <c r="D30" s="135"/>
      <c r="E30" s="72">
        <f>SUM(E24:E29)</f>
        <v>3.1743766072723107</v>
      </c>
      <c r="F30" s="75"/>
      <c r="G30" s="72">
        <f>SUM(G24:G29)</f>
        <v>3.4836610748216259</v>
      </c>
      <c r="H30" s="75"/>
      <c r="I30" s="72">
        <f>SUM(I24:I29)</f>
        <v>3.5292043023388908</v>
      </c>
      <c r="J30" s="75"/>
      <c r="K30" s="72">
        <f>SUM(K24:K29)</f>
        <v>3.7022685669044981</v>
      </c>
      <c r="M30" s="72">
        <f>SUM(M24:M29)</f>
        <v>3.6469398852302635</v>
      </c>
      <c r="O30" s="72">
        <f>SUM(O24:O29)</f>
        <v>3.6946177187988849</v>
      </c>
      <c r="Q30" s="72">
        <f>SUM(Q24:Q29)</f>
        <v>3.8757934863596462</v>
      </c>
      <c r="S30" s="72">
        <f>SUM(S24:S29)</f>
        <v>3.3231592887939247</v>
      </c>
      <c r="U30" s="72">
        <f>SUM(U24:U29)</f>
        <v>3.833216618489832</v>
      </c>
      <c r="W30" s="72">
        <f>SUM(W24:W29)</f>
        <v>3.833216618489832</v>
      </c>
      <c r="Y30" s="72">
        <f>SUM(Y24:Y29)</f>
        <v>3.8797422348048385</v>
      </c>
      <c r="AA30" s="72">
        <f>SUM(AA24:AA29)</f>
        <v>3.4896713075661037</v>
      </c>
      <c r="AC30" s="72">
        <f>SUM(AC24:AC29)</f>
        <v>3.6855991186233732</v>
      </c>
    </row>
    <row r="31" spans="1:29" ht="4.5" customHeight="1">
      <c r="A31" s="141"/>
      <c r="B31" s="142"/>
      <c r="C31" s="142"/>
      <c r="D31" s="142"/>
      <c r="E31" s="142"/>
      <c r="F31" s="106"/>
      <c r="G31" s="107"/>
      <c r="H31" s="106"/>
      <c r="I31" s="107"/>
      <c r="J31" s="106"/>
      <c r="K31" s="107"/>
      <c r="L31" s="108"/>
      <c r="N31" s="108"/>
      <c r="P31" s="108"/>
      <c r="R31" s="108"/>
    </row>
    <row r="32" spans="1:29">
      <c r="A32" s="136" t="s">
        <v>28</v>
      </c>
      <c r="B32" s="137"/>
      <c r="C32" s="137"/>
      <c r="D32" s="138"/>
      <c r="E32" s="109">
        <f>SUM(E19,E21,E30)</f>
        <v>12.947963006063791</v>
      </c>
      <c r="F32" s="110"/>
      <c r="G32" s="109">
        <f>SUM(G19,G21,G30)</f>
        <v>13.257247473613106</v>
      </c>
      <c r="H32" s="110"/>
      <c r="I32" s="109">
        <f>SUM(I19,I21,I30)</f>
        <v>13.30279070113037</v>
      </c>
      <c r="J32" s="110"/>
      <c r="K32" s="109">
        <f>SUM(K19,K21,K30)</f>
        <v>13.475854965695978</v>
      </c>
      <c r="M32" s="109">
        <f>SUM(M19,M21,M30)</f>
        <v>13.878613200729744</v>
      </c>
      <c r="O32" s="109">
        <f>SUM(O19,O21,O30)</f>
        <v>13.926291034298364</v>
      </c>
      <c r="Q32" s="109">
        <f>SUM(Q19,Q21,Q30)</f>
        <v>14.107466801859125</v>
      </c>
      <c r="S32" s="109">
        <f>SUM(S19,S21,S30)</f>
        <v>13.554832604293404</v>
      </c>
      <c r="U32" s="109">
        <f>SUM(U19,U21,U30)</f>
        <v>14.57756369745479</v>
      </c>
      <c r="W32" s="109">
        <f>SUM(W19,W21,W30)</f>
        <v>14.57756369745479</v>
      </c>
      <c r="Y32" s="109">
        <f>SUM(Y19,Y21,Y30)</f>
        <v>14.624089313769797</v>
      </c>
      <c r="AA32" s="109">
        <f>SUM(AA19,AA21,AA30)</f>
        <v>14.234018386531062</v>
      </c>
      <c r="AC32" s="109">
        <f>SUM(AC19,AC21,AC30)</f>
        <v>15.033188227821089</v>
      </c>
    </row>
    <row r="33" spans="1:29" ht="4.5" customHeight="1">
      <c r="C33" s="111"/>
      <c r="M33" s="112"/>
      <c r="O33" s="112"/>
      <c r="Q33" s="112"/>
      <c r="S33" s="112"/>
      <c r="U33" s="112"/>
      <c r="W33" s="112"/>
      <c r="Y33" s="112"/>
      <c r="AA33" s="112"/>
      <c r="AC33" s="112"/>
    </row>
    <row r="34" spans="1:29">
      <c r="A34" s="122" t="s">
        <v>63</v>
      </c>
      <c r="B34" s="122"/>
      <c r="C34" s="122"/>
      <c r="D34" s="113">
        <v>3.5000000000000003E-2</v>
      </c>
      <c r="E34" s="114">
        <f>SUM(E32*$D$34)</f>
        <v>0.45317870521223275</v>
      </c>
      <c r="F34" s="113">
        <v>3.5000000000000003E-2</v>
      </c>
      <c r="G34" s="114">
        <f>SUM(G32*$D$34)</f>
        <v>0.46400366157645873</v>
      </c>
      <c r="H34" s="113">
        <v>3.5000000000000003E-2</v>
      </c>
      <c r="I34" s="114">
        <f>SUM(I32*$D$34)</f>
        <v>0.46559767453956297</v>
      </c>
      <c r="J34" s="113">
        <v>3.5000000000000003E-2</v>
      </c>
      <c r="K34" s="114">
        <f>SUM(K32*$D$34)</f>
        <v>0.4716549237993593</v>
      </c>
      <c r="M34" s="114">
        <f>SUM(M32*$D$34)</f>
        <v>0.48575146202554109</v>
      </c>
      <c r="O34" s="114">
        <f>SUM(O32*$D$34)</f>
        <v>0.48742018620044281</v>
      </c>
      <c r="Q34" s="114">
        <f>SUM(Q32*$D$34)</f>
        <v>0.49376133806506944</v>
      </c>
      <c r="S34" s="114">
        <f>SUM(S32*$D$34)</f>
        <v>0.47441914115026917</v>
      </c>
      <c r="U34" s="114">
        <f>SUM(U32*$D$34)</f>
        <v>0.51021472941091772</v>
      </c>
      <c r="W34" s="114">
        <f>SUM(W32*$D$34)</f>
        <v>0.51021472941091772</v>
      </c>
      <c r="Y34" s="114">
        <f>SUM(Y32*$D$34)</f>
        <v>0.51184312598194293</v>
      </c>
      <c r="AA34" s="114">
        <f>SUM(AA32*$D$34)</f>
        <v>0.49819064352858722</v>
      </c>
      <c r="AC34" s="114">
        <f>SUM(AC32*$D$34)</f>
        <v>0.52616158797373813</v>
      </c>
    </row>
    <row r="35" spans="1:29">
      <c r="A35" s="119" t="s">
        <v>24</v>
      </c>
      <c r="B35" s="120"/>
      <c r="C35" s="120"/>
      <c r="D35" s="121"/>
      <c r="E35" s="72">
        <f>SUM(E32,E34)</f>
        <v>13.401141711276024</v>
      </c>
      <c r="F35" s="75"/>
      <c r="G35" s="72">
        <f>SUM(G32,G34)</f>
        <v>13.721251135189565</v>
      </c>
      <c r="H35" s="75"/>
      <c r="I35" s="72">
        <f>SUM(I32,I34)</f>
        <v>13.768388375669932</v>
      </c>
      <c r="J35" s="75"/>
      <c r="K35" s="72">
        <f>SUM(K32,K34)</f>
        <v>13.947509889495338</v>
      </c>
      <c r="M35" s="72">
        <f>SUM(M32,M34)</f>
        <v>14.364364662755285</v>
      </c>
      <c r="O35" s="72">
        <f>SUM(O32,O34)</f>
        <v>14.413711220498808</v>
      </c>
      <c r="Q35" s="72">
        <f>SUM(Q32,Q34)</f>
        <v>14.601228139924196</v>
      </c>
      <c r="S35" s="72">
        <f>SUM(S32,S34)</f>
        <v>14.029251745443673</v>
      </c>
      <c r="U35" s="72">
        <f>SUM(U32,U34)</f>
        <v>15.087778426865707</v>
      </c>
      <c r="W35" s="72">
        <f>SUM(W32,W34)</f>
        <v>15.087778426865707</v>
      </c>
      <c r="Y35" s="72">
        <f>SUM(Y32,Y34)</f>
        <v>15.135932439751741</v>
      </c>
      <c r="AA35" s="72">
        <f>SUM(AA32,AA34)</f>
        <v>14.73220903005965</v>
      </c>
      <c r="AC35" s="72">
        <f>SUM(AC32,AC34)</f>
        <v>15.559349815794826</v>
      </c>
    </row>
    <row r="36" spans="1:29">
      <c r="A36" s="115" t="s">
        <v>34</v>
      </c>
      <c r="B36" s="116">
        <v>2079.96</v>
      </c>
    </row>
    <row r="37" spans="1:29">
      <c r="A37" s="115" t="s">
        <v>31</v>
      </c>
      <c r="B37" s="115">
        <v>173.33</v>
      </c>
    </row>
    <row r="38" spans="1:29">
      <c r="A38" s="115" t="s">
        <v>32</v>
      </c>
      <c r="B38" s="115">
        <v>40</v>
      </c>
    </row>
    <row r="39" spans="1:29">
      <c r="A39" s="115" t="s">
        <v>33</v>
      </c>
      <c r="B39" s="115">
        <v>32</v>
      </c>
    </row>
    <row r="40" spans="1:29">
      <c r="A40" s="115" t="s">
        <v>35</v>
      </c>
      <c r="B40" s="117">
        <f>SUM(B37:B39)</f>
        <v>245.33</v>
      </c>
    </row>
    <row r="41" spans="1:29">
      <c r="A41" s="118" t="s">
        <v>43</v>
      </c>
      <c r="B41" s="116">
        <f>SUM(B36-B40)</f>
        <v>1834.63</v>
      </c>
    </row>
  </sheetData>
  <mergeCells count="37">
    <mergeCell ref="V2:W2"/>
    <mergeCell ref="N2:O2"/>
    <mergeCell ref="H2:I2"/>
    <mergeCell ref="F2:G2"/>
    <mergeCell ref="X2:Y2"/>
    <mergeCell ref="P2:Q2"/>
    <mergeCell ref="L2:M2"/>
    <mergeCell ref="T2:U2"/>
    <mergeCell ref="J2:K2"/>
    <mergeCell ref="A21:D21"/>
    <mergeCell ref="A2:C3"/>
    <mergeCell ref="A30:D30"/>
    <mergeCell ref="A32:D32"/>
    <mergeCell ref="A23:C23"/>
    <mergeCell ref="A24:C24"/>
    <mergeCell ref="A31:E31"/>
    <mergeCell ref="A29:C29"/>
    <mergeCell ref="A27:C27"/>
    <mergeCell ref="A28:C28"/>
    <mergeCell ref="D2:E2"/>
    <mergeCell ref="A19:D19"/>
    <mergeCell ref="A35:D35"/>
    <mergeCell ref="A34:C34"/>
    <mergeCell ref="A1:AC1"/>
    <mergeCell ref="A14:B14"/>
    <mergeCell ref="A13:B13"/>
    <mergeCell ref="R2:S2"/>
    <mergeCell ref="Z2:AA2"/>
    <mergeCell ref="AB2:AC2"/>
    <mergeCell ref="A26:C26"/>
    <mergeCell ref="A11:AC11"/>
    <mergeCell ref="A15:B15"/>
    <mergeCell ref="A16:B16"/>
    <mergeCell ref="A18:B18"/>
    <mergeCell ref="A17:B17"/>
    <mergeCell ref="A9:B9"/>
    <mergeCell ref="A20:E20"/>
  </mergeCells>
  <pageMargins left="0.22" right="0.22" top="0.35433070866141736" bottom="0.15748031496062992" header="0.31496062992125984" footer="0.15748031496062992"/>
  <pageSetup paperSize="8" orientation="landscape" r:id="rId1"/>
  <ignoredErrors>
    <ignoredError sqref="B40" formulaRange="1"/>
    <ignoredError sqref="C14:D14 R14 AB14 C13 D13" unlockedFormula="1"/>
    <ignoredError sqref="Z15:AA18 R15:S18 E14:E18" formula="1"/>
    <ignoredError sqref="Z14:AA14 R13 Z13:AC13 S13:S14 E1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4.42578125" style="26" customWidth="1"/>
    <col min="2" max="2" width="9.140625" style="26"/>
    <col min="3" max="3" width="12.42578125" style="26" customWidth="1"/>
    <col min="4" max="4" width="11.140625" style="26" bestFit="1" customWidth="1"/>
    <col min="5" max="5" width="9" style="17" bestFit="1" customWidth="1"/>
    <col min="6" max="16384" width="9.140625" style="26"/>
  </cols>
  <sheetData>
    <row r="1" spans="1:5">
      <c r="A1" s="172" t="s">
        <v>42</v>
      </c>
      <c r="B1" s="172"/>
      <c r="C1" s="172"/>
      <c r="D1" s="172"/>
      <c r="E1" s="172"/>
    </row>
    <row r="2" spans="1:5" ht="15" customHeight="1">
      <c r="A2" s="173" t="s">
        <v>25</v>
      </c>
      <c r="B2" s="173"/>
      <c r="C2" s="173"/>
      <c r="D2" s="174" t="s">
        <v>7</v>
      </c>
      <c r="E2" s="175"/>
    </row>
    <row r="3" spans="1:5" ht="15" customHeight="1">
      <c r="A3" s="173"/>
      <c r="B3" s="173"/>
      <c r="C3" s="173"/>
      <c r="D3" s="9" t="s">
        <v>8</v>
      </c>
      <c r="E3" s="10" t="s">
        <v>9</v>
      </c>
    </row>
    <row r="4" spans="1:5">
      <c r="A4" s="29" t="s">
        <v>0</v>
      </c>
      <c r="B4" s="1"/>
      <c r="C4" s="1"/>
      <c r="D4" s="14">
        <v>713.64</v>
      </c>
      <c r="E4" s="28">
        <f>SUM(D4/$D$9)</f>
        <v>4.1172330237119938</v>
      </c>
    </row>
    <row r="5" spans="1:5">
      <c r="A5" s="29" t="s">
        <v>1</v>
      </c>
      <c r="B5" s="1"/>
      <c r="C5" s="1"/>
      <c r="D5" s="14">
        <v>515.41999999999996</v>
      </c>
      <c r="E5" s="28">
        <f>SUM(D5/$D$9)</f>
        <v>2.9736341083482372</v>
      </c>
    </row>
    <row r="6" spans="1:5">
      <c r="A6" s="29" t="s">
        <v>2</v>
      </c>
      <c r="B6" s="1"/>
      <c r="C6" s="1"/>
      <c r="D6" s="14">
        <v>10.33</v>
      </c>
      <c r="E6" s="28">
        <f>SUM(D6/$D$9)</f>
        <v>5.9597299948075923E-2</v>
      </c>
    </row>
    <row r="7" spans="1:5">
      <c r="A7" s="29" t="s">
        <v>30</v>
      </c>
      <c r="B7" s="1"/>
      <c r="C7" s="1"/>
      <c r="D7" s="14">
        <v>8.9499999999999993</v>
      </c>
      <c r="E7" s="28">
        <f>SUM(D7/$D$9)</f>
        <v>5.1635608377084169E-2</v>
      </c>
    </row>
    <row r="8" spans="1:5">
      <c r="A8" s="20" t="s">
        <v>3</v>
      </c>
      <c r="B8" s="7"/>
      <c r="C8" s="8"/>
      <c r="D8" s="13">
        <f>SUM(D4:D7)</f>
        <v>1248.3399999999999</v>
      </c>
      <c r="E8" s="16">
        <f>SUM(E4:E7)</f>
        <v>7.2021000403853908</v>
      </c>
    </row>
    <row r="9" spans="1:5">
      <c r="A9" s="176" t="s">
        <v>4</v>
      </c>
      <c r="B9" s="176"/>
      <c r="C9" s="46">
        <f>D9*12</f>
        <v>2079.96</v>
      </c>
      <c r="D9" s="12">
        <v>173.33</v>
      </c>
      <c r="E9" s="22">
        <f>SUM(E8)</f>
        <v>7.2021000403853908</v>
      </c>
    </row>
    <row r="10" spans="1:5" s="40" customFormat="1" ht="7.5" customHeight="1">
      <c r="A10" s="48"/>
      <c r="B10" s="44"/>
      <c r="C10" s="45"/>
      <c r="D10" s="44"/>
      <c r="E10" s="49"/>
    </row>
    <row r="11" spans="1:5">
      <c r="A11" s="155" t="s">
        <v>12</v>
      </c>
      <c r="B11" s="156"/>
      <c r="C11" s="156"/>
      <c r="D11" s="156"/>
      <c r="E11" s="157"/>
    </row>
    <row r="12" spans="1:5" ht="21">
      <c r="A12" s="158" t="s">
        <v>5</v>
      </c>
      <c r="B12" s="158"/>
      <c r="C12" s="42" t="s">
        <v>36</v>
      </c>
      <c r="D12" s="11" t="s">
        <v>10</v>
      </c>
      <c r="E12" s="43" t="s">
        <v>11</v>
      </c>
    </row>
    <row r="13" spans="1:5">
      <c r="A13" s="154" t="s">
        <v>44</v>
      </c>
      <c r="B13" s="154"/>
      <c r="C13" s="15">
        <f>SUM(B41)</f>
        <v>1834.63</v>
      </c>
      <c r="D13" s="27">
        <f>SUM($C$13/12)</f>
        <v>152.88583333333335</v>
      </c>
      <c r="E13" s="21">
        <f>SUM(D8/$C$13)</f>
        <v>0.68043147664651715</v>
      </c>
    </row>
    <row r="14" spans="1:5">
      <c r="A14" s="159" t="s">
        <v>26</v>
      </c>
      <c r="B14" s="166"/>
      <c r="C14" s="15">
        <f>SUM(C13)</f>
        <v>1834.63</v>
      </c>
      <c r="D14" s="27">
        <f>SUM($C$14/12)</f>
        <v>152.88583333333335</v>
      </c>
      <c r="E14" s="30">
        <f>SUM(D8/$C$14)</f>
        <v>0.68043147664651715</v>
      </c>
    </row>
    <row r="15" spans="1:5">
      <c r="A15" s="159" t="s">
        <v>13</v>
      </c>
      <c r="B15" s="160"/>
      <c r="C15" s="15">
        <v>173.33</v>
      </c>
      <c r="D15" s="6">
        <f>SUM($C$15)/12</f>
        <v>14.444166666666668</v>
      </c>
      <c r="E15" s="30">
        <f>SUM($C$15*E9/$C$14)</f>
        <v>0.68043147664651715</v>
      </c>
    </row>
    <row r="16" spans="1:5">
      <c r="A16" s="159" t="s">
        <v>14</v>
      </c>
      <c r="B16" s="160"/>
      <c r="C16" s="15">
        <v>40</v>
      </c>
      <c r="D16" s="6">
        <f>SUM($C$16)/12</f>
        <v>3.3333333333333335</v>
      </c>
      <c r="E16" s="30">
        <f>SUM($C$16*E9/$C$14)</f>
        <v>0.15702566818127667</v>
      </c>
    </row>
    <row r="17" spans="1:5">
      <c r="A17" s="159" t="s">
        <v>15</v>
      </c>
      <c r="B17" s="160"/>
      <c r="C17" s="15">
        <v>32</v>
      </c>
      <c r="D17" s="6">
        <f>SUM($C$17)/12</f>
        <v>2.6666666666666665</v>
      </c>
      <c r="E17" s="30">
        <f>SUM($C$17*E9/$C$14)</f>
        <v>0.12562053454502134</v>
      </c>
    </row>
    <row r="18" spans="1:5">
      <c r="A18" s="159" t="s">
        <v>16</v>
      </c>
      <c r="B18" s="160"/>
      <c r="C18" s="15">
        <v>0</v>
      </c>
      <c r="D18" s="6">
        <f>SUM($C$18)/12</f>
        <v>0</v>
      </c>
      <c r="E18" s="30">
        <f>SUM($C$18*E9/$C$14)</f>
        <v>0</v>
      </c>
    </row>
    <row r="19" spans="1:5">
      <c r="A19" s="155" t="s">
        <v>17</v>
      </c>
      <c r="B19" s="170"/>
      <c r="C19" s="170"/>
      <c r="D19" s="157"/>
      <c r="E19" s="22">
        <f>SUM(E9,E13,E14,E15,E16,E17,E18)</f>
        <v>9.5260406730512397</v>
      </c>
    </row>
    <row r="20" spans="1:5" ht="5.25" customHeight="1">
      <c r="A20" s="154"/>
      <c r="B20" s="154"/>
      <c r="C20" s="154"/>
      <c r="D20" s="154"/>
      <c r="E20" s="154"/>
    </row>
    <row r="21" spans="1:5">
      <c r="A21" s="171" t="s">
        <v>18</v>
      </c>
      <c r="B21" s="171"/>
      <c r="C21" s="171"/>
      <c r="D21" s="171"/>
      <c r="E21" s="22">
        <f>SUM(E19)/13.5</f>
        <v>0.70563264244823998</v>
      </c>
    </row>
    <row r="22" spans="1:5" s="40" customFormat="1" ht="4.5" customHeight="1">
      <c r="A22" s="50"/>
      <c r="B22" s="39"/>
      <c r="C22" s="39"/>
      <c r="D22" s="39"/>
      <c r="E22" s="51"/>
    </row>
    <row r="23" spans="1:5">
      <c r="A23" s="158" t="s">
        <v>19</v>
      </c>
      <c r="B23" s="158"/>
      <c r="C23" s="158"/>
      <c r="D23" s="2" t="s">
        <v>20</v>
      </c>
      <c r="E23" s="23" t="s">
        <v>11</v>
      </c>
    </row>
    <row r="24" spans="1:5">
      <c r="A24" s="159" t="s">
        <v>21</v>
      </c>
      <c r="B24" s="160"/>
      <c r="C24" s="161"/>
      <c r="D24" s="3">
        <v>0.2868</v>
      </c>
      <c r="E24" s="28">
        <f>SUM(E19*D24)</f>
        <v>2.7320684650310954</v>
      </c>
    </row>
    <row r="25" spans="1:5">
      <c r="A25" s="31" t="s">
        <v>37</v>
      </c>
      <c r="B25" s="32"/>
      <c r="C25" s="33"/>
      <c r="D25" s="34">
        <v>1.4E-2</v>
      </c>
      <c r="E25" s="28">
        <f>SUM(E19*D25)</f>
        <v>0.13336456942271735</v>
      </c>
    </row>
    <row r="26" spans="1:5">
      <c r="A26" s="162" t="s">
        <v>27</v>
      </c>
      <c r="B26" s="162"/>
      <c r="C26" s="162"/>
      <c r="D26" s="18">
        <v>4.0400000000000002E-3</v>
      </c>
      <c r="E26" s="24">
        <f>SUM(E19*D26)</f>
        <v>3.8485204319127012E-2</v>
      </c>
    </row>
    <row r="27" spans="1:5">
      <c r="A27" s="163" t="s">
        <v>22</v>
      </c>
      <c r="B27" s="164"/>
      <c r="C27" s="165"/>
      <c r="D27" s="4">
        <v>0.04</v>
      </c>
      <c r="E27" s="28">
        <f>SUM(E19*D27)</f>
        <v>0.38104162692204957</v>
      </c>
    </row>
    <row r="28" spans="1:5">
      <c r="A28" s="159" t="s">
        <v>29</v>
      </c>
      <c r="B28" s="160"/>
      <c r="C28" s="166"/>
      <c r="D28" s="5">
        <v>2E-3</v>
      </c>
      <c r="E28" s="28">
        <f>SUM(E19*D28)</f>
        <v>1.9052081346102478E-2</v>
      </c>
    </row>
    <row r="29" spans="1:5">
      <c r="A29" s="159" t="s">
        <v>38</v>
      </c>
      <c r="B29" s="160"/>
      <c r="C29" s="160"/>
      <c r="D29" s="19">
        <v>1E-3</v>
      </c>
      <c r="E29" s="24">
        <f>SUM(E19*D29)</f>
        <v>9.5260406730512392E-3</v>
      </c>
    </row>
    <row r="30" spans="1:5">
      <c r="A30" s="167" t="s">
        <v>23</v>
      </c>
      <c r="B30" s="168"/>
      <c r="C30" s="168"/>
      <c r="D30" s="169"/>
      <c r="E30" s="22">
        <f>SUM(E24:E29)</f>
        <v>3.3135379877141431</v>
      </c>
    </row>
    <row r="31" spans="1:5" ht="4.5" customHeight="1">
      <c r="A31" s="148"/>
      <c r="B31" s="149"/>
      <c r="C31" s="149"/>
      <c r="D31" s="149"/>
      <c r="E31" s="150"/>
    </row>
    <row r="32" spans="1:5">
      <c r="A32" s="151" t="s">
        <v>28</v>
      </c>
      <c r="B32" s="152"/>
      <c r="C32" s="152"/>
      <c r="D32" s="153"/>
      <c r="E32" s="25">
        <f>SUM(E19,E21,E30)</f>
        <v>13.545211303213623</v>
      </c>
    </row>
    <row r="33" spans="1:5" ht="4.5" customHeight="1">
      <c r="A33" s="52"/>
      <c r="B33" s="38"/>
      <c r="C33" s="53"/>
      <c r="D33" s="38"/>
      <c r="E33" s="54"/>
    </row>
    <row r="34" spans="1:5">
      <c r="A34" s="154" t="s">
        <v>39</v>
      </c>
      <c r="B34" s="154"/>
      <c r="C34" s="154"/>
      <c r="D34" s="41">
        <v>0.01</v>
      </c>
      <c r="E34" s="55">
        <f>SUM(E32*$D$34)</f>
        <v>0.13545211303213622</v>
      </c>
    </row>
    <row r="35" spans="1:5">
      <c r="A35" s="155" t="s">
        <v>24</v>
      </c>
      <c r="B35" s="156"/>
      <c r="C35" s="156"/>
      <c r="D35" s="157"/>
      <c r="E35" s="22">
        <f>SUM(E32,E34)</f>
        <v>13.680663416245759</v>
      </c>
    </row>
    <row r="36" spans="1:5">
      <c r="A36" s="35" t="s">
        <v>34</v>
      </c>
      <c r="B36" s="37">
        <v>2079.96</v>
      </c>
      <c r="C36" s="38"/>
      <c r="D36" s="38"/>
      <c r="E36" s="54"/>
    </row>
    <row r="37" spans="1:5">
      <c r="A37" s="35" t="s">
        <v>31</v>
      </c>
      <c r="B37" s="35">
        <v>173.33</v>
      </c>
      <c r="C37" s="38"/>
      <c r="D37" s="38"/>
      <c r="E37" s="54"/>
    </row>
    <row r="38" spans="1:5">
      <c r="A38" s="35" t="s">
        <v>32</v>
      </c>
      <c r="B38" s="35">
        <v>40</v>
      </c>
      <c r="C38" s="38"/>
      <c r="D38" s="38"/>
      <c r="E38" s="54"/>
    </row>
    <row r="39" spans="1:5">
      <c r="A39" s="35" t="s">
        <v>33</v>
      </c>
      <c r="B39" s="35">
        <v>32</v>
      </c>
      <c r="C39" s="38"/>
      <c r="D39" s="38"/>
      <c r="E39" s="54"/>
    </row>
    <row r="40" spans="1:5">
      <c r="A40" s="35" t="s">
        <v>35</v>
      </c>
      <c r="B40" s="36">
        <f>SUM(B37:B39)</f>
        <v>245.33</v>
      </c>
      <c r="C40" s="38"/>
      <c r="D40" s="38"/>
      <c r="E40" s="54"/>
    </row>
    <row r="41" spans="1:5">
      <c r="A41" s="47" t="s">
        <v>43</v>
      </c>
      <c r="B41" s="37">
        <f>SUM(B36-B40)</f>
        <v>1834.63</v>
      </c>
      <c r="C41" s="56"/>
      <c r="D41" s="56"/>
      <c r="E41" s="57"/>
    </row>
  </sheetData>
  <mergeCells count="26">
    <mergeCell ref="A1:E1"/>
    <mergeCell ref="A2:C3"/>
    <mergeCell ref="D2:E2"/>
    <mergeCell ref="A23:C23"/>
    <mergeCell ref="A9:B9"/>
    <mergeCell ref="A11:E11"/>
    <mergeCell ref="A13:B13"/>
    <mergeCell ref="A14:B14"/>
    <mergeCell ref="A15:B15"/>
    <mergeCell ref="A16:B16"/>
    <mergeCell ref="A31:E31"/>
    <mergeCell ref="A32:D32"/>
    <mergeCell ref="A34:C34"/>
    <mergeCell ref="A35:D35"/>
    <mergeCell ref="A12:B12"/>
    <mergeCell ref="A24:C24"/>
    <mergeCell ref="A26:C26"/>
    <mergeCell ref="A27:C27"/>
    <mergeCell ref="A28:C28"/>
    <mergeCell ref="A29:C29"/>
    <mergeCell ref="A30:D30"/>
    <mergeCell ref="A17:B17"/>
    <mergeCell ref="A18:B18"/>
    <mergeCell ref="A19:D19"/>
    <mergeCell ref="A20:E20"/>
    <mergeCell ref="A21:D21"/>
  </mergeCells>
  <pageMargins left="0.7" right="0.7" top="0.75" bottom="0.75" header="0.3" footer="0.3"/>
  <pageSetup paperSize="9" orientation="portrait" r:id="rId1"/>
  <ignoredErrors>
    <ignoredError sqref="B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VERTULLO</dc:creator>
  <cp:lastModifiedBy>D'Angelo</cp:lastModifiedBy>
  <cp:lastPrinted>2017-12-28T10:45:15Z</cp:lastPrinted>
  <dcterms:created xsi:type="dcterms:W3CDTF">2017-11-10T16:49:52Z</dcterms:created>
  <dcterms:modified xsi:type="dcterms:W3CDTF">2019-04-23T06:04:16Z</dcterms:modified>
</cp:coreProperties>
</file>